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always" codeName="ThisWorkbook" defaultThemeVersion="124226"/>
  <mc:AlternateContent xmlns:mc="http://schemas.openxmlformats.org/markup-compatibility/2006">
    <mc:Choice Requires="x15">
      <x15ac:absPath xmlns:x15ac="http://schemas.microsoft.com/office/spreadsheetml/2010/11/ac" url="\\sweco.se\SE\STO01\PROJEKT\USK\Statistiktjänster - Stockholms stad\10. Rapportserien\Arbetssökande - månadsrapport\Rapport\2026\Maj\"/>
    </mc:Choice>
  </mc:AlternateContent>
  <xr:revisionPtr revIDLastSave="0" documentId="13_ncr:1_{C4EC70B6-6D48-44C9-AB7F-C538C489ACC0}" xr6:coauthVersionLast="47" xr6:coauthVersionMax="47" xr10:uidLastSave="{00000000-0000-0000-0000-000000000000}"/>
  <bookViews>
    <workbookView xWindow="-120" yWindow="-120" windowWidth="29040" windowHeight="15720" tabRatio="801" xr2:uid="{7A654781-26D7-4E8E-8613-CF8D7FB5EE83}"/>
  </bookViews>
  <sheets>
    <sheet name="Tabeller" sheetId="32" r:id="rId1"/>
    <sheet name="Tab1" sheetId="1" r:id="rId2"/>
    <sheet name="Tab2" sheetId="2" r:id="rId3"/>
    <sheet name="Tab3" sheetId="3" r:id="rId4"/>
    <sheet name="Tab4" sheetId="4" r:id="rId5"/>
    <sheet name="Tab5" sheetId="5" r:id="rId6"/>
    <sheet name="Tab6" sheetId="6" r:id="rId7"/>
    <sheet name="Tab7" sheetId="7" r:id="rId8"/>
    <sheet name="Tab8" sheetId="8" r:id="rId9"/>
    <sheet name="Tab9" sheetId="9" r:id="rId10"/>
    <sheet name="Tab10" sheetId="10" r:id="rId11"/>
    <sheet name="Tab11" sheetId="11" r:id="rId12"/>
    <sheet name="Tab12" sheetId="12" r:id="rId13"/>
    <sheet name="Tab13" sheetId="13" r:id="rId14"/>
    <sheet name="Tab14" sheetId="14" r:id="rId15"/>
    <sheet name="Tab15" sheetId="15" r:id="rId16"/>
    <sheet name="Tab16" sheetId="16" r:id="rId17"/>
    <sheet name="Tab17" sheetId="17" r:id="rId18"/>
    <sheet name="Tab18" sheetId="26" r:id="rId19"/>
    <sheet name="Tab19" sheetId="18" r:id="rId20"/>
    <sheet name="Tab20-21" sheetId="19" r:id="rId21"/>
    <sheet name="Tab22" sheetId="20" r:id="rId22"/>
    <sheet name="Tab23" sheetId="21" r:id="rId23"/>
    <sheet name="Tab24" sheetId="25" r:id="rId24"/>
    <sheet name="Tab25" sheetId="24" r:id="rId25"/>
    <sheet name="Tab26" sheetId="28" r:id="rId26"/>
    <sheet name="Tab27" sheetId="35" r:id="rId27"/>
    <sheet name="Tab28" sheetId="27" r:id="rId28"/>
    <sheet name="Tab29" sheetId="23" r:id="rId29"/>
    <sheet name="Tab30" sheetId="22" r:id="rId30"/>
    <sheet name="Tab31" sheetId="29" r:id="rId31"/>
    <sheet name="Tab32" sheetId="36" r:id="rId32"/>
    <sheet name="Tab33" sheetId="30" r:id="rId33"/>
    <sheet name="Tab34" sheetId="31" r:id="rId34"/>
    <sheet name="Tab35" sheetId="34" r:id="rId35"/>
    <sheet name="Månad" sheetId="39" state="hidden" r:id="rId36"/>
  </sheets>
  <definedNames>
    <definedName name="_xlnm._FilterDatabase" localSheetId="27">'Tab28'!$A$4:$N$41</definedName>
    <definedName name="_xlnm._FilterDatabase" localSheetId="4">'Tab4'!$B$6:$H$12</definedName>
    <definedName name="manad">Månad!$A$1:$A$4</definedName>
    <definedName name="Tabell1">'Tab1'!$D$4:$K$33</definedName>
    <definedName name="Tabell10">'Tab10'!$C$5:$M$19</definedName>
    <definedName name="Tabell11">'Tab11'!$B$3:$H$16</definedName>
    <definedName name="Tabell12">'Tab12'!$B$4:$D$17</definedName>
    <definedName name="Tabell13a">'Tab13'!$C$4:$I$53</definedName>
    <definedName name="Tabell13b">'Tab13'!$C$57:$I$61</definedName>
    <definedName name="Tabell13c">'Tab13'!$C$62:$E$66</definedName>
    <definedName name="Tabell13d">'Tab13'!$C$67:$I$71</definedName>
    <definedName name="Tabell14a">'Tab14'!$C$4:$I$53</definedName>
    <definedName name="Tabell14b">'Tab14'!$C$57:$I$61</definedName>
    <definedName name="Tabell14c">'Tab14'!$C$62:$E$66</definedName>
    <definedName name="Tabell14d">'Tab14'!$C$67:$I$71</definedName>
    <definedName name="Tabell15">'Tab15'!$B$4:$H$17</definedName>
    <definedName name="Tabell16a">'Tab16'!$C$4:$I$53</definedName>
    <definedName name="Tabell16b">'Tab16'!$C$57:$I$61</definedName>
    <definedName name="Tabell16c">'Tab16'!$C$62:$E$66</definedName>
    <definedName name="Tabell16d">'Tab16'!$C$67:$I$71</definedName>
    <definedName name="Tabell17">'Tab17'!$B$4:$R$17</definedName>
    <definedName name="Tabell18">'Tab18'!$B$4:$H$17</definedName>
    <definedName name="Tabell19">'Tab19'!$B$5:$L$18</definedName>
    <definedName name="Tabell20">'Tab20-21'!$B$4:$I$17</definedName>
    <definedName name="Tabell21">'Tab20-21'!$B$25:$D$38</definedName>
    <definedName name="Tabell22">'Tab22'!$B$4:$L$17</definedName>
    <definedName name="Tabell23">'Tab23'!$B$5:$L$18</definedName>
    <definedName name="Tabell24">'Tab24'!$A$4:$N$41</definedName>
    <definedName name="Tabell25">'Tab25'!$A$4:$N$41</definedName>
    <definedName name="Tabell26">'Tab26'!$A$4:$N$41</definedName>
    <definedName name="Tabell27">'Tab27'!$A$4:$N$41</definedName>
    <definedName name="Tabell28">'Tab28'!$A$4:$N$41</definedName>
    <definedName name="Tabell29">'Tab29'!$A$4:$M$41</definedName>
    <definedName name="Tabell2a">'Tab2'!$C$4:$E$27</definedName>
    <definedName name="Tabell2b">'Tab2'!$G$4:$I$27</definedName>
    <definedName name="Tabell30">'Tab30'!$A$4:$M$41</definedName>
    <definedName name="Tabell31">'Tab31'!$A$4:$M$41</definedName>
    <definedName name="Tabell32">'Tab32'!$A$4:$M$41</definedName>
    <definedName name="Tabell33">'Tab33'!$A$4:$M$41</definedName>
    <definedName name="Tabell3a">'Tab3'!$C$4:$E$27</definedName>
    <definedName name="Tabell3b">'Tab3'!$G$4:$I$27</definedName>
    <definedName name="Tabell4a">'Tab4'!$B$4:$H$11</definedName>
    <definedName name="Tabell4b">'Tab4'!$B$24:$H$31</definedName>
    <definedName name="Tabell5a">'Tab5'!$B$4:$H$11</definedName>
    <definedName name="Tabell5b">'Tab5'!$B$24:$H$31</definedName>
    <definedName name="Tabell6">'Tab6'!$C$5:$J$28</definedName>
    <definedName name="Tabell7">'Tab7'!$C$4:$M$27</definedName>
    <definedName name="Tabell8">'Tab8'!$C$4:$E$18</definedName>
    <definedName name="Tabell9">'Tab9'!$D$4:$N$6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0" l="1"/>
  <c r="A1" i="21"/>
  <c r="N5" i="1"/>
  <c r="M5" i="1"/>
  <c r="B24" i="19" l="1"/>
  <c r="G3" i="19" s="1"/>
  <c r="C24" i="19"/>
  <c r="D24" i="19"/>
  <c r="B3" i="19"/>
  <c r="K20" i="4"/>
  <c r="K14" i="4"/>
  <c r="H20" i="4"/>
  <c r="G20" i="4"/>
  <c r="F20" i="4"/>
  <c r="H19" i="4"/>
  <c r="G19" i="4"/>
  <c r="F19" i="4"/>
  <c r="H18" i="4"/>
  <c r="G18" i="4"/>
  <c r="F18" i="4"/>
  <c r="H17" i="4"/>
  <c r="G17" i="4"/>
  <c r="F17" i="4"/>
  <c r="H16" i="4"/>
  <c r="G16" i="4"/>
  <c r="F16" i="4"/>
  <c r="H15" i="4"/>
  <c r="G15" i="4"/>
  <c r="F15" i="4"/>
  <c r="H14" i="4"/>
  <c r="G14" i="4"/>
  <c r="F14" i="4"/>
  <c r="B15" i="4"/>
  <c r="C15" i="4"/>
  <c r="D15" i="4"/>
  <c r="B16" i="4"/>
  <c r="C16" i="4"/>
  <c r="D16" i="4"/>
  <c r="B17" i="4"/>
  <c r="C17" i="4"/>
  <c r="D17" i="4"/>
  <c r="B18" i="4"/>
  <c r="C18" i="4"/>
  <c r="D18" i="4"/>
  <c r="B19" i="4"/>
  <c r="C19" i="4"/>
  <c r="D19" i="4"/>
  <c r="B20" i="4"/>
  <c r="C20" i="4"/>
  <c r="D20" i="4"/>
  <c r="C14" i="4"/>
  <c r="D14" i="4"/>
  <c r="B14" i="4"/>
  <c r="J40" i="4"/>
  <c r="K39" i="4"/>
  <c r="K37" i="4"/>
  <c r="L36" i="4"/>
  <c r="L34" i="4"/>
  <c r="J34" i="4"/>
  <c r="H40" i="4"/>
  <c r="G40" i="4"/>
  <c r="F40" i="4"/>
  <c r="H39" i="4"/>
  <c r="G39" i="4"/>
  <c r="F39" i="4"/>
  <c r="H38" i="4"/>
  <c r="G38" i="4"/>
  <c r="F38" i="4"/>
  <c r="H37" i="4"/>
  <c r="G37" i="4"/>
  <c r="F37" i="4"/>
  <c r="H36" i="4"/>
  <c r="G36" i="4"/>
  <c r="F36" i="4"/>
  <c r="H35" i="4"/>
  <c r="G35" i="4"/>
  <c r="F35" i="4"/>
  <c r="H34" i="4"/>
  <c r="G34" i="4"/>
  <c r="F34" i="4"/>
  <c r="B35" i="4"/>
  <c r="C35" i="4"/>
  <c r="D35" i="4"/>
  <c r="B36" i="4"/>
  <c r="C36" i="4"/>
  <c r="D36" i="4"/>
  <c r="B37" i="4"/>
  <c r="C37" i="4"/>
  <c r="D37" i="4"/>
  <c r="B38" i="4"/>
  <c r="C38" i="4"/>
  <c r="D38" i="4"/>
  <c r="B39" i="4"/>
  <c r="C39" i="4"/>
  <c r="D39" i="4"/>
  <c r="B40" i="4"/>
  <c r="C40" i="4"/>
  <c r="D40" i="4"/>
  <c r="C34" i="4"/>
  <c r="D34" i="4"/>
  <c r="B34" i="4"/>
  <c r="J31" i="4"/>
  <c r="K31" i="4"/>
  <c r="K40" i="4" s="1"/>
  <c r="L31" i="4"/>
  <c r="L40" i="4" s="1"/>
  <c r="J11" i="4"/>
  <c r="J20" i="4" s="1"/>
  <c r="K11" i="4"/>
  <c r="L11" i="4"/>
  <c r="L20" i="4" s="1"/>
  <c r="J11" i="5"/>
  <c r="K11" i="5"/>
  <c r="K20" i="5" s="1"/>
  <c r="L11" i="5"/>
  <c r="J31" i="5"/>
  <c r="K31" i="5"/>
  <c r="L31" i="5"/>
  <c r="L40" i="5" s="1"/>
  <c r="K40" i="5"/>
  <c r="J40" i="5"/>
  <c r="I40" i="5"/>
  <c r="H40" i="5"/>
  <c r="G40" i="5"/>
  <c r="F40" i="5"/>
  <c r="I39" i="5"/>
  <c r="H39" i="5"/>
  <c r="G39" i="5"/>
  <c r="F39" i="5"/>
  <c r="I38" i="5"/>
  <c r="H38" i="5"/>
  <c r="G38" i="5"/>
  <c r="F38" i="5"/>
  <c r="I37" i="5"/>
  <c r="H37" i="5"/>
  <c r="G37" i="5"/>
  <c r="F37" i="5"/>
  <c r="I36" i="5"/>
  <c r="H36" i="5"/>
  <c r="G36" i="5"/>
  <c r="F36" i="5"/>
  <c r="I35" i="5"/>
  <c r="H35" i="5"/>
  <c r="G35" i="5"/>
  <c r="F35" i="5"/>
  <c r="I34" i="5"/>
  <c r="H34" i="5"/>
  <c r="G34" i="5"/>
  <c r="F34" i="5"/>
  <c r="B35" i="5"/>
  <c r="C35" i="5"/>
  <c r="D35" i="5"/>
  <c r="E35" i="5"/>
  <c r="B36" i="5"/>
  <c r="C36" i="5"/>
  <c r="D36" i="5"/>
  <c r="E36" i="5"/>
  <c r="B37" i="5"/>
  <c r="C37" i="5"/>
  <c r="D37" i="5"/>
  <c r="E37" i="5"/>
  <c r="B38" i="5"/>
  <c r="C38" i="5"/>
  <c r="D38" i="5"/>
  <c r="E38" i="5"/>
  <c r="B39" i="5"/>
  <c r="C39" i="5"/>
  <c r="D39" i="5"/>
  <c r="E39" i="5"/>
  <c r="B40" i="5"/>
  <c r="C40" i="5"/>
  <c r="D40" i="5"/>
  <c r="E40" i="5"/>
  <c r="C34" i="5"/>
  <c r="D34" i="5"/>
  <c r="E34" i="5"/>
  <c r="B34" i="5"/>
  <c r="L20" i="5"/>
  <c r="J20" i="5"/>
  <c r="L19" i="5"/>
  <c r="K19" i="5"/>
  <c r="F19" i="5"/>
  <c r="G18" i="5"/>
  <c r="F20" i="5"/>
  <c r="H20" i="5"/>
  <c r="G20" i="5"/>
  <c r="H19" i="5"/>
  <c r="G19" i="5"/>
  <c r="H18" i="5"/>
  <c r="F18" i="5"/>
  <c r="H17" i="5"/>
  <c r="G17" i="5"/>
  <c r="F17" i="5"/>
  <c r="H16" i="5"/>
  <c r="G16" i="5"/>
  <c r="F16" i="5"/>
  <c r="H15" i="5"/>
  <c r="G15" i="5"/>
  <c r="F15" i="5"/>
  <c r="H14" i="5"/>
  <c r="G14" i="5"/>
  <c r="F14" i="5"/>
  <c r="B15" i="5"/>
  <c r="C15" i="5"/>
  <c r="D15" i="5"/>
  <c r="B16" i="5"/>
  <c r="C16" i="5"/>
  <c r="D16" i="5"/>
  <c r="B17" i="5"/>
  <c r="C17" i="5"/>
  <c r="D17" i="5"/>
  <c r="B18" i="5"/>
  <c r="C18" i="5"/>
  <c r="D18" i="5"/>
  <c r="B19" i="5"/>
  <c r="C19" i="5"/>
  <c r="D19" i="5"/>
  <c r="B20" i="5"/>
  <c r="C20" i="5"/>
  <c r="D20" i="5"/>
  <c r="D14" i="5"/>
  <c r="C14" i="5"/>
  <c r="B14" i="5"/>
  <c r="M33" i="1"/>
  <c r="N33" i="1"/>
  <c r="L30" i="5"/>
  <c r="K30" i="5"/>
  <c r="J30" i="5"/>
  <c r="J39" i="5" s="1"/>
  <c r="L29" i="5"/>
  <c r="K29" i="5"/>
  <c r="K38" i="5" s="1"/>
  <c r="J29" i="5"/>
  <c r="J38" i="5" s="1"/>
  <c r="L28" i="5"/>
  <c r="K28" i="5"/>
  <c r="K37" i="5" s="1"/>
  <c r="J28" i="5"/>
  <c r="J37" i="5" s="1"/>
  <c r="L27" i="5"/>
  <c r="K27" i="5"/>
  <c r="K36" i="5" s="1"/>
  <c r="J27" i="5"/>
  <c r="J36" i="5" s="1"/>
  <c r="L26" i="5"/>
  <c r="L35" i="5" s="1"/>
  <c r="K26" i="5"/>
  <c r="J26" i="5"/>
  <c r="J35" i="5" s="1"/>
  <c r="L25" i="5"/>
  <c r="L34" i="5" s="1"/>
  <c r="K25" i="5"/>
  <c r="K34" i="5" s="1"/>
  <c r="J25" i="5"/>
  <c r="J34" i="5" s="1"/>
  <c r="L10" i="5"/>
  <c r="K10" i="5"/>
  <c r="J10" i="5"/>
  <c r="J19" i="5" s="1"/>
  <c r="L9" i="5"/>
  <c r="L18" i="5" s="1"/>
  <c r="K9" i="5"/>
  <c r="K18" i="5" s="1"/>
  <c r="J9" i="5"/>
  <c r="J18" i="5" s="1"/>
  <c r="L8" i="5"/>
  <c r="L17" i="5" s="1"/>
  <c r="K8" i="5"/>
  <c r="J8" i="5"/>
  <c r="J17" i="5" s="1"/>
  <c r="L7" i="5"/>
  <c r="L16" i="5" s="1"/>
  <c r="K7" i="5"/>
  <c r="K16" i="5" s="1"/>
  <c r="J7" i="5"/>
  <c r="J16" i="5" s="1"/>
  <c r="L6" i="5"/>
  <c r="L15" i="5" s="1"/>
  <c r="K6" i="5"/>
  <c r="K15" i="5" s="1"/>
  <c r="J6" i="5"/>
  <c r="J15" i="5" s="1"/>
  <c r="L5" i="5"/>
  <c r="L14" i="5" s="1"/>
  <c r="K5" i="5"/>
  <c r="K14" i="5" s="1"/>
  <c r="J5" i="5"/>
  <c r="J14" i="5" s="1"/>
  <c r="L30" i="4"/>
  <c r="L39" i="4" s="1"/>
  <c r="K30" i="4"/>
  <c r="J30" i="4"/>
  <c r="J39" i="4" s="1"/>
  <c r="L29" i="4"/>
  <c r="L38" i="4" s="1"/>
  <c r="K29" i="4"/>
  <c r="K38" i="4" s="1"/>
  <c r="J29" i="4"/>
  <c r="J38" i="4" s="1"/>
  <c r="L28" i="4"/>
  <c r="L37" i="4" s="1"/>
  <c r="K28" i="4"/>
  <c r="J28" i="4"/>
  <c r="J37" i="4" s="1"/>
  <c r="L27" i="4"/>
  <c r="K27" i="4"/>
  <c r="K36" i="4" s="1"/>
  <c r="J27" i="4"/>
  <c r="J36" i="4" s="1"/>
  <c r="L26" i="4"/>
  <c r="L35" i="4" s="1"/>
  <c r="K26" i="4"/>
  <c r="K35" i="4" s="1"/>
  <c r="J26" i="4"/>
  <c r="J35" i="4" s="1"/>
  <c r="L25" i="4"/>
  <c r="K25" i="4"/>
  <c r="K34" i="4" s="1"/>
  <c r="J25" i="4"/>
  <c r="J6" i="4"/>
  <c r="J15" i="4" s="1"/>
  <c r="K6" i="4"/>
  <c r="K15" i="4" s="1"/>
  <c r="L6" i="4"/>
  <c r="L15" i="4" s="1"/>
  <c r="J7" i="4"/>
  <c r="J16" i="4" s="1"/>
  <c r="K7" i="4"/>
  <c r="K16" i="4" s="1"/>
  <c r="L7" i="4"/>
  <c r="L16" i="4" s="1"/>
  <c r="J8" i="4"/>
  <c r="J17" i="4" s="1"/>
  <c r="K8" i="4"/>
  <c r="K17" i="4" s="1"/>
  <c r="L8" i="4"/>
  <c r="L17" i="4" s="1"/>
  <c r="J9" i="4"/>
  <c r="J18" i="4" s="1"/>
  <c r="K9" i="4"/>
  <c r="K18" i="4" s="1"/>
  <c r="L9" i="4"/>
  <c r="L18" i="4" s="1"/>
  <c r="J10" i="4"/>
  <c r="J19" i="4" s="1"/>
  <c r="K10" i="4"/>
  <c r="K19" i="4" s="1"/>
  <c r="L10" i="4"/>
  <c r="L19" i="4" s="1"/>
  <c r="K5" i="4"/>
  <c r="L5" i="4"/>
  <c r="L14" i="4" s="1"/>
  <c r="J5" i="4"/>
  <c r="J14" i="4" s="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N6" i="1"/>
  <c r="M6" i="1"/>
  <c r="D3" i="19"/>
  <c r="I3" i="19" s="1"/>
  <c r="C3" i="19"/>
  <c r="H3" i="19" s="1"/>
  <c r="I3" i="26"/>
  <c r="D3" i="26"/>
  <c r="C3" i="26"/>
  <c r="B3" i="26"/>
  <c r="I3" i="15"/>
  <c r="D3" i="15"/>
  <c r="H3" i="15" s="1"/>
  <c r="C3" i="15"/>
  <c r="G3" i="15" s="1"/>
  <c r="B3" i="15"/>
  <c r="F3" i="15" s="1"/>
  <c r="E3" i="14"/>
  <c r="I3" i="14" s="1"/>
  <c r="I56" i="14" s="1"/>
  <c r="D3" i="14"/>
  <c r="H3" i="14" s="1"/>
  <c r="H56" i="14" s="1"/>
  <c r="C3" i="14"/>
  <c r="K3" i="14" s="1"/>
  <c r="D3" i="12"/>
  <c r="C3" i="12"/>
  <c r="B3" i="12"/>
  <c r="F3" i="9"/>
  <c r="J3" i="9" s="1"/>
  <c r="E3" i="9"/>
  <c r="I3" i="9" s="1"/>
  <c r="D3" i="9"/>
  <c r="L3" i="9" s="1"/>
  <c r="L37" i="5" l="1"/>
  <c r="K35" i="5"/>
  <c r="L38" i="5"/>
  <c r="K17" i="5"/>
  <c r="L36" i="5"/>
  <c r="K39" i="5"/>
  <c r="L39" i="5"/>
  <c r="F3" i="26"/>
  <c r="G3" i="26"/>
  <c r="H3" i="26"/>
  <c r="C56" i="14"/>
  <c r="K56" i="14" s="1"/>
  <c r="E56" i="14"/>
  <c r="M56" i="14" s="1"/>
  <c r="D56" i="14"/>
  <c r="L56" i="14" s="1"/>
  <c r="E3" i="8"/>
  <c r="D3" i="8"/>
  <c r="C3" i="8"/>
  <c r="E3" i="7"/>
  <c r="I3" i="7" s="1"/>
  <c r="D3" i="7"/>
  <c r="H3" i="7" s="1"/>
  <c r="C3" i="7"/>
  <c r="G3" i="7" s="1"/>
  <c r="D2" i="1"/>
  <c r="L27" i="6"/>
  <c r="M27" i="6" s="1"/>
  <c r="L26" i="6"/>
  <c r="M26" i="6" s="1"/>
  <c r="L25" i="6"/>
  <c r="M25" i="6" s="1"/>
  <c r="L24" i="6"/>
  <c r="M24" i="6" s="1"/>
  <c r="L23" i="6"/>
  <c r="M23" i="6" s="1"/>
  <c r="L22" i="6"/>
  <c r="M22" i="6" s="1"/>
  <c r="L19" i="6"/>
  <c r="M19" i="6" s="1"/>
  <c r="L18" i="6"/>
  <c r="M18" i="6" s="1"/>
  <c r="L17" i="6"/>
  <c r="M17" i="6" s="1"/>
  <c r="L16" i="6"/>
  <c r="M16" i="6" s="1"/>
  <c r="L15" i="6"/>
  <c r="M15" i="6" s="1"/>
  <c r="L14" i="6"/>
  <c r="M14" i="6" s="1"/>
  <c r="L7" i="6"/>
  <c r="M7" i="6" s="1"/>
  <c r="L8" i="6"/>
  <c r="M8" i="6" s="1"/>
  <c r="L9" i="6"/>
  <c r="M9" i="6" s="1"/>
  <c r="L10" i="6"/>
  <c r="M10" i="6" s="1"/>
  <c r="L11" i="6"/>
  <c r="M11" i="6" s="1"/>
  <c r="L6" i="6"/>
  <c r="M6" i="6" s="1"/>
  <c r="D3" i="5"/>
  <c r="H3" i="5" s="1"/>
  <c r="L3" i="5" s="1"/>
  <c r="C3" i="5"/>
  <c r="G3" i="5" s="1"/>
  <c r="K3" i="5" s="1"/>
  <c r="B3" i="5"/>
  <c r="F3" i="5" s="1"/>
  <c r="J3" i="5" s="1"/>
  <c r="D3" i="4"/>
  <c r="H3" i="4" s="1"/>
  <c r="L3" i="4" s="1"/>
  <c r="C3" i="4"/>
  <c r="G3" i="4" s="1"/>
  <c r="K3" i="4" s="1"/>
  <c r="B3" i="4"/>
  <c r="F3" i="4" s="1"/>
  <c r="J3" i="4" s="1"/>
  <c r="E3" i="3"/>
  <c r="M3" i="3" s="1"/>
  <c r="D3" i="3"/>
  <c r="L3" i="3" s="1"/>
  <c r="C3" i="3"/>
  <c r="K3" i="3" s="1"/>
  <c r="E3" i="2"/>
  <c r="M3" i="2" s="1"/>
  <c r="D3" i="2"/>
  <c r="H3" i="2" s="1"/>
  <c r="C3" i="2"/>
  <c r="G3" i="2" s="1"/>
  <c r="J2" i="1"/>
  <c r="N3" i="1" s="1"/>
  <c r="G2" i="1"/>
  <c r="M3" i="1" s="1"/>
  <c r="L3" i="15"/>
  <c r="K3" i="15"/>
  <c r="J3" i="15"/>
  <c r="L3" i="14"/>
  <c r="M3" i="14"/>
  <c r="G3" i="14"/>
  <c r="G56" i="14" s="1"/>
  <c r="N3" i="9"/>
  <c r="M3" i="9"/>
  <c r="H3" i="9"/>
  <c r="K5" i="2"/>
  <c r="L5" i="2"/>
  <c r="M5" i="2"/>
  <c r="L6" i="2"/>
  <c r="M6" i="2"/>
  <c r="K6" i="2"/>
  <c r="K7" i="2"/>
  <c r="L7" i="2"/>
  <c r="M7" i="2"/>
  <c r="K8" i="2"/>
  <c r="L8" i="2"/>
  <c r="M8" i="2"/>
  <c r="K9" i="2"/>
  <c r="L9" i="2"/>
  <c r="M9" i="2"/>
  <c r="L10" i="2"/>
  <c r="M10" i="2"/>
  <c r="K10" i="2"/>
  <c r="K11" i="2"/>
  <c r="L11" i="2"/>
  <c r="M11" i="2"/>
  <c r="K13" i="2"/>
  <c r="M13" i="2"/>
  <c r="L13" i="2"/>
  <c r="K14" i="2"/>
  <c r="L14" i="2"/>
  <c r="M14" i="2"/>
  <c r="K15" i="2"/>
  <c r="L15" i="2"/>
  <c r="M15" i="2"/>
  <c r="L16" i="2"/>
  <c r="K16" i="2"/>
  <c r="M16" i="2"/>
  <c r="K17" i="2"/>
  <c r="M17" i="2"/>
  <c r="L17" i="2"/>
  <c r="K18" i="2"/>
  <c r="L18" i="2"/>
  <c r="M18" i="2"/>
  <c r="K19" i="2"/>
  <c r="L19" i="2"/>
  <c r="M19" i="2"/>
  <c r="L6" i="3"/>
  <c r="L7" i="3"/>
  <c r="L10" i="3"/>
  <c r="K11" i="3"/>
  <c r="L15" i="3"/>
  <c r="K16" i="3"/>
  <c r="L19" i="3"/>
  <c r="M5" i="3"/>
  <c r="L5" i="3"/>
  <c r="K6" i="3"/>
  <c r="M6" i="3"/>
  <c r="K7" i="3"/>
  <c r="M7" i="3"/>
  <c r="K8" i="3"/>
  <c r="M8" i="3"/>
  <c r="L8" i="3"/>
  <c r="M9" i="3"/>
  <c r="K9" i="3"/>
  <c r="L9" i="3"/>
  <c r="K10" i="3"/>
  <c r="M10" i="3"/>
  <c r="L11" i="3"/>
  <c r="M11" i="3"/>
  <c r="K13" i="3"/>
  <c r="L13" i="3"/>
  <c r="M13" i="3"/>
  <c r="K14" i="3"/>
  <c r="L14" i="3"/>
  <c r="M14" i="3"/>
  <c r="K15" i="3"/>
  <c r="M15" i="3"/>
  <c r="L16" i="3"/>
  <c r="M16" i="3"/>
  <c r="K17" i="3"/>
  <c r="L17" i="3"/>
  <c r="M17" i="3"/>
  <c r="K18" i="3"/>
  <c r="L18" i="3"/>
  <c r="M18" i="3"/>
  <c r="K19" i="3"/>
  <c r="M19" i="3"/>
  <c r="K71" i="16"/>
  <c r="K70" i="16"/>
  <c r="M70" i="16"/>
  <c r="K69" i="16"/>
  <c r="M69" i="16"/>
  <c r="M68" i="16"/>
  <c r="K68" i="16"/>
  <c r="M61" i="16"/>
  <c r="L61" i="16"/>
  <c r="M60" i="16"/>
  <c r="K60" i="16"/>
  <c r="M58" i="16"/>
  <c r="L58" i="16"/>
  <c r="K58" i="16"/>
  <c r="M52" i="16"/>
  <c r="K52" i="16"/>
  <c r="M50" i="16"/>
  <c r="L50" i="16"/>
  <c r="K50" i="16"/>
  <c r="K48" i="16"/>
  <c r="M47" i="16"/>
  <c r="K47" i="16"/>
  <c r="L46" i="16"/>
  <c r="M45" i="16"/>
  <c r="K45" i="16"/>
  <c r="L43" i="16"/>
  <c r="K43" i="16"/>
  <c r="M42" i="16"/>
  <c r="M41" i="16"/>
  <c r="M40" i="16"/>
  <c r="K40" i="16"/>
  <c r="M37" i="16"/>
  <c r="L37" i="16"/>
  <c r="K37" i="16"/>
  <c r="K35" i="16"/>
  <c r="M35" i="16"/>
  <c r="L32" i="16"/>
  <c r="M32" i="16"/>
  <c r="K32" i="16"/>
  <c r="K31" i="16"/>
  <c r="M30" i="16"/>
  <c r="K30" i="16"/>
  <c r="K28" i="16"/>
  <c r="K27" i="16"/>
  <c r="M27" i="16"/>
  <c r="K26" i="16"/>
  <c r="M26" i="16"/>
  <c r="M25" i="16"/>
  <c r="K25" i="16"/>
  <c r="M23" i="16"/>
  <c r="L23" i="16"/>
  <c r="M22" i="16"/>
  <c r="K22" i="16"/>
  <c r="M20" i="16"/>
  <c r="L20" i="16"/>
  <c r="M17" i="16"/>
  <c r="K15" i="16"/>
  <c r="M15" i="16"/>
  <c r="L12" i="16"/>
  <c r="K12" i="16"/>
  <c r="M12" i="16"/>
  <c r="K10" i="16"/>
  <c r="K8" i="16"/>
  <c r="M7" i="16"/>
  <c r="K7" i="16"/>
  <c r="L6" i="16"/>
  <c r="M5" i="16"/>
  <c r="K5" i="16"/>
  <c r="L17" i="15"/>
  <c r="J16" i="15"/>
  <c r="K15" i="15"/>
  <c r="J14" i="15"/>
  <c r="L13" i="15"/>
  <c r="K12" i="15"/>
  <c r="J12" i="15"/>
  <c r="J10" i="15"/>
  <c r="L10" i="15"/>
  <c r="J8" i="15"/>
  <c r="K8" i="15"/>
  <c r="K6" i="15"/>
  <c r="J6" i="15"/>
  <c r="L6" i="15"/>
  <c r="K71" i="14"/>
  <c r="M70" i="14"/>
  <c r="K70" i="14"/>
  <c r="L69" i="14"/>
  <c r="K69" i="14"/>
  <c r="L68" i="14"/>
  <c r="K68" i="14"/>
  <c r="M61" i="14"/>
  <c r="L61" i="14"/>
  <c r="L60" i="14"/>
  <c r="K60" i="14"/>
  <c r="M59" i="14"/>
  <c r="L58" i="14"/>
  <c r="K58" i="14"/>
  <c r="M53" i="14"/>
  <c r="L53" i="14"/>
  <c r="K53" i="14"/>
  <c r="K52" i="14"/>
  <c r="M51" i="14"/>
  <c r="K51" i="14"/>
  <c r="M50" i="14"/>
  <c r="L50" i="14"/>
  <c r="M48" i="14"/>
  <c r="M47" i="14"/>
  <c r="K47" i="14"/>
  <c r="L46" i="14"/>
  <c r="K46" i="14"/>
  <c r="L45" i="14"/>
  <c r="L43" i="14"/>
  <c r="K43" i="14"/>
  <c r="M42" i="14"/>
  <c r="L42" i="14"/>
  <c r="K42" i="14"/>
  <c r="K41" i="14"/>
  <c r="M40" i="14"/>
  <c r="M38" i="14"/>
  <c r="L38" i="14"/>
  <c r="M37" i="14"/>
  <c r="M36" i="14"/>
  <c r="M35" i="14"/>
  <c r="L33" i="14"/>
  <c r="K32" i="14"/>
  <c r="L31" i="14"/>
  <c r="K30" i="14"/>
  <c r="L28" i="14"/>
  <c r="M27" i="14"/>
  <c r="K27" i="14"/>
  <c r="L26" i="14"/>
  <c r="M25" i="14"/>
  <c r="L25" i="14"/>
  <c r="M23" i="14"/>
  <c r="M22" i="14"/>
  <c r="L22" i="14"/>
  <c r="M20" i="14"/>
  <c r="K20" i="14"/>
  <c r="M18" i="14"/>
  <c r="M17" i="14"/>
  <c r="L17" i="14"/>
  <c r="M16" i="14"/>
  <c r="K16" i="14"/>
  <c r="M15" i="14"/>
  <c r="L15" i="14"/>
  <c r="K13" i="14"/>
  <c r="M12" i="14"/>
  <c r="L12" i="14"/>
  <c r="M11" i="14"/>
  <c r="L11" i="14"/>
  <c r="M10" i="14"/>
  <c r="L10" i="14"/>
  <c r="M8" i="14"/>
  <c r="M7" i="14"/>
  <c r="L7" i="14"/>
  <c r="L6" i="14"/>
  <c r="M5" i="14"/>
  <c r="L5" i="14"/>
  <c r="L69" i="13"/>
  <c r="L68" i="13"/>
  <c r="M61" i="13"/>
  <c r="M60" i="13"/>
  <c r="K60" i="13"/>
  <c r="L59" i="13"/>
  <c r="M58" i="13"/>
  <c r="K58" i="13"/>
  <c r="K52" i="13"/>
  <c r="M52" i="13"/>
  <c r="L52" i="13"/>
  <c r="M50" i="13"/>
  <c r="K50" i="13"/>
  <c r="M47" i="13"/>
  <c r="L47" i="13"/>
  <c r="K46" i="13"/>
  <c r="L42" i="13"/>
  <c r="M41" i="13"/>
  <c r="K41" i="13"/>
  <c r="L40" i="13"/>
  <c r="L37" i="13"/>
  <c r="M35" i="13"/>
  <c r="L35" i="13"/>
  <c r="K33" i="13"/>
  <c r="L32" i="13"/>
  <c r="K31" i="13"/>
  <c r="M30" i="13"/>
  <c r="L30" i="13"/>
  <c r="K28" i="13"/>
  <c r="L26" i="13"/>
  <c r="K26" i="13"/>
  <c r="L25" i="13"/>
  <c r="K23" i="13"/>
  <c r="L22" i="13"/>
  <c r="M21" i="13"/>
  <c r="K21" i="13"/>
  <c r="K18" i="13"/>
  <c r="L17" i="13"/>
  <c r="K16" i="13"/>
  <c r="L15" i="13"/>
  <c r="K13" i="13"/>
  <c r="M12" i="13"/>
  <c r="K11" i="13"/>
  <c r="K8" i="13"/>
  <c r="L7" i="13"/>
  <c r="K6" i="13"/>
  <c r="L5" i="13"/>
  <c r="M71" i="16"/>
  <c r="L71" i="16"/>
  <c r="L70" i="16"/>
  <c r="L69" i="16"/>
  <c r="L68" i="16"/>
  <c r="L60" i="16"/>
  <c r="K59" i="16"/>
  <c r="L59" i="16"/>
  <c r="K53" i="16"/>
  <c r="M53" i="16"/>
  <c r="L52" i="16"/>
  <c r="M51" i="16"/>
  <c r="M48" i="16"/>
  <c r="L47" i="16"/>
  <c r="K42" i="16"/>
  <c r="L42" i="16"/>
  <c r="L40" i="16"/>
  <c r="K38" i="16"/>
  <c r="K36" i="16"/>
  <c r="L35" i="16"/>
  <c r="M33" i="16"/>
  <c r="K33" i="16"/>
  <c r="L31" i="16"/>
  <c r="L30" i="16"/>
  <c r="L28" i="16"/>
  <c r="M28" i="16"/>
  <c r="L27" i="16"/>
  <c r="L25" i="16"/>
  <c r="K23" i="16"/>
  <c r="L22" i="16"/>
  <c r="M21" i="16"/>
  <c r="K21" i="16"/>
  <c r="K18" i="16"/>
  <c r="L17" i="16"/>
  <c r="K17" i="16"/>
  <c r="L16" i="16"/>
  <c r="M16" i="16"/>
  <c r="K16" i="16"/>
  <c r="L15" i="16"/>
  <c r="M13" i="16"/>
  <c r="L13" i="16"/>
  <c r="M11" i="16"/>
  <c r="L11" i="16"/>
  <c r="K11" i="16"/>
  <c r="M10" i="16"/>
  <c r="L10" i="16"/>
  <c r="M8" i="16"/>
  <c r="L7" i="16"/>
  <c r="L5" i="16"/>
  <c r="K16" i="15"/>
  <c r="J15" i="15"/>
  <c r="L15" i="15"/>
  <c r="J13" i="15"/>
  <c r="L11" i="15"/>
  <c r="K11" i="15"/>
  <c r="J9" i="15"/>
  <c r="L7" i="15"/>
  <c r="J5" i="15"/>
  <c r="M71" i="14"/>
  <c r="L71" i="14"/>
  <c r="L70" i="14"/>
  <c r="M69" i="14"/>
  <c r="M68" i="14"/>
  <c r="L59" i="14"/>
  <c r="M58" i="14"/>
  <c r="L52" i="14"/>
  <c r="L51" i="14"/>
  <c r="K50" i="14"/>
  <c r="L47" i="14"/>
  <c r="M46" i="14"/>
  <c r="M45" i="14"/>
  <c r="K38" i="14"/>
  <c r="L35" i="14"/>
  <c r="M33" i="14"/>
  <c r="M32" i="14"/>
  <c r="L32" i="14"/>
  <c r="M31" i="14"/>
  <c r="L30" i="14"/>
  <c r="K28" i="14"/>
  <c r="L27" i="14"/>
  <c r="K26" i="14"/>
  <c r="K25" i="14"/>
  <c r="K23" i="14"/>
  <c r="L23" i="14"/>
  <c r="M21" i="14"/>
  <c r="L21" i="14"/>
  <c r="K21" i="14"/>
  <c r="L18" i="14"/>
  <c r="K18" i="14"/>
  <c r="L16" i="14"/>
  <c r="K15" i="14"/>
  <c r="M13" i="14"/>
  <c r="K12" i="14"/>
  <c r="K11" i="14"/>
  <c r="K10" i="14"/>
  <c r="L8" i="14"/>
  <c r="K7" i="14"/>
  <c r="M6" i="14"/>
  <c r="L70" i="13"/>
  <c r="M70" i="13"/>
  <c r="M69" i="13"/>
  <c r="K69" i="13"/>
  <c r="M68" i="13"/>
  <c r="K68" i="13"/>
  <c r="K61" i="13"/>
  <c r="L60" i="13"/>
  <c r="K59" i="13"/>
  <c r="L58" i="13"/>
  <c r="L53" i="13"/>
  <c r="K53" i="13"/>
  <c r="M51" i="13"/>
  <c r="L51" i="13"/>
  <c r="K51" i="13"/>
  <c r="L50" i="13"/>
  <c r="M48" i="13"/>
  <c r="L48" i="13"/>
  <c r="K47" i="13"/>
  <c r="M46" i="13"/>
  <c r="M45" i="13"/>
  <c r="L45" i="13"/>
  <c r="K45" i="13"/>
  <c r="M43" i="13"/>
  <c r="M42" i="13"/>
  <c r="M40" i="13"/>
  <c r="M38" i="13"/>
  <c r="L38" i="13"/>
  <c r="K38" i="13"/>
  <c r="K37" i="13"/>
  <c r="L33" i="13"/>
  <c r="M32" i="13"/>
  <c r="K32" i="13"/>
  <c r="L31" i="13"/>
  <c r="M28" i="13"/>
  <c r="L27" i="13"/>
  <c r="M25" i="13"/>
  <c r="M23" i="13"/>
  <c r="M22" i="13"/>
  <c r="K22" i="13"/>
  <c r="L20" i="13"/>
  <c r="L18" i="13"/>
  <c r="M17" i="13"/>
  <c r="K17" i="13"/>
  <c r="M16" i="13"/>
  <c r="M15" i="13"/>
  <c r="L13" i="13"/>
  <c r="M13" i="13"/>
  <c r="K12" i="13"/>
  <c r="M11" i="13"/>
  <c r="M10" i="13"/>
  <c r="L10" i="13"/>
  <c r="M8" i="13"/>
  <c r="M7" i="13"/>
  <c r="K7" i="13"/>
  <c r="K61" i="14"/>
  <c r="M60" i="14"/>
  <c r="K40" i="14"/>
  <c r="M30" i="14"/>
  <c r="K17" i="14"/>
  <c r="K61" i="16"/>
  <c r="M59" i="16"/>
  <c r="K46" i="16"/>
  <c r="M43" i="16"/>
  <c r="L41" i="16"/>
  <c r="M38" i="16"/>
  <c r="M36" i="16"/>
  <c r="L33" i="16"/>
  <c r="L26" i="16"/>
  <c r="L18" i="16"/>
  <c r="K13" i="16"/>
  <c r="M59" i="13"/>
  <c r="M71" i="13"/>
  <c r="K71" i="13"/>
  <c r="L61" i="13"/>
  <c r="M53" i="13"/>
  <c r="L46" i="13"/>
  <c r="L41" i="13"/>
  <c r="K43" i="13"/>
  <c r="K42" i="13"/>
  <c r="K36" i="13"/>
  <c r="K35" i="13"/>
  <c r="M33" i="13"/>
  <c r="K30" i="13"/>
  <c r="M26" i="13"/>
  <c r="M27" i="13"/>
  <c r="K25" i="13"/>
  <c r="L23" i="13"/>
  <c r="L21" i="13"/>
  <c r="K20" i="13"/>
  <c r="K15" i="13"/>
  <c r="L11" i="13"/>
  <c r="K10" i="13"/>
  <c r="K17" i="15"/>
  <c r="J17" i="15"/>
  <c r="L16" i="15"/>
  <c r="K13" i="15"/>
  <c r="L12" i="15"/>
  <c r="K10" i="15"/>
  <c r="K7" i="15"/>
  <c r="J7" i="15"/>
  <c r="L5" i="15"/>
  <c r="K5" i="13"/>
  <c r="K41" i="16"/>
  <c r="M31" i="13"/>
  <c r="M31" i="16"/>
  <c r="L53" i="16"/>
  <c r="L38" i="16"/>
  <c r="M46" i="16"/>
  <c r="L48" i="16"/>
  <c r="L8" i="15"/>
  <c r="K14" i="15"/>
  <c r="K5" i="15"/>
  <c r="K9" i="15"/>
  <c r="L9" i="15"/>
  <c r="J11" i="15"/>
  <c r="L28" i="13"/>
  <c r="L6" i="13"/>
  <c r="L36" i="13"/>
  <c r="L43" i="13"/>
  <c r="K70" i="13"/>
  <c r="L37" i="14"/>
  <c r="L8" i="13"/>
  <c r="L16" i="13"/>
  <c r="L51" i="16"/>
  <c r="M36" i="13"/>
  <c r="K33" i="14"/>
  <c r="M6" i="13"/>
  <c r="M6" i="16"/>
  <c r="K20" i="16"/>
  <c r="K35" i="14"/>
  <c r="M37" i="13"/>
  <c r="K40" i="13"/>
  <c r="L71" i="13"/>
  <c r="K51" i="16"/>
  <c r="M20" i="13"/>
  <c r="L21" i="16"/>
  <c r="M18" i="13"/>
  <c r="M18" i="16"/>
  <c r="K45" i="14"/>
  <c r="L36" i="16"/>
  <c r="K27" i="13"/>
  <c r="K48" i="13"/>
  <c r="L14" i="15"/>
  <c r="L8" i="16"/>
  <c r="L45" i="16"/>
  <c r="M5" i="13"/>
  <c r="L12" i="13"/>
  <c r="K5" i="14"/>
  <c r="K6" i="16"/>
  <c r="M52" i="14"/>
  <c r="M26" i="14"/>
  <c r="M28" i="14"/>
  <c r="L20" i="14"/>
  <c r="L41" i="14"/>
  <c r="K22" i="14"/>
  <c r="L13" i="14"/>
  <c r="K59" i="14"/>
  <c r="K48" i="14"/>
  <c r="K6" i="14"/>
  <c r="K8" i="14"/>
  <c r="M41" i="14"/>
  <c r="M43" i="14"/>
  <c r="L48" i="14"/>
  <c r="L40" i="14"/>
  <c r="K36" i="14"/>
  <c r="K37" i="14"/>
  <c r="K31" i="14"/>
  <c r="L36" i="14"/>
  <c r="A1" i="6" l="1"/>
  <c r="A1" i="18"/>
  <c r="A1" i="17"/>
  <c r="A1" i="11"/>
  <c r="L20" i="6"/>
  <c r="M20" i="6" s="1"/>
  <c r="L12" i="6"/>
  <c r="L3" i="7"/>
  <c r="K3" i="7"/>
  <c r="M3" i="7"/>
  <c r="L28" i="6"/>
  <c r="M28" i="6" s="1"/>
  <c r="I3" i="2"/>
  <c r="L3" i="2"/>
  <c r="K3" i="2"/>
  <c r="G3" i="3"/>
  <c r="H3" i="3"/>
  <c r="I3" i="3"/>
  <c r="M23" i="3"/>
  <c r="K22" i="2"/>
  <c r="K26" i="2"/>
  <c r="M27" i="3"/>
  <c r="K21" i="3"/>
  <c r="L21" i="3"/>
  <c r="M21" i="3"/>
  <c r="M25" i="3"/>
  <c r="K22" i="3"/>
  <c r="K24" i="3"/>
  <c r="K26" i="3"/>
  <c r="L22" i="3"/>
  <c r="L26" i="3"/>
  <c r="M22" i="3"/>
  <c r="K23" i="3"/>
  <c r="K25" i="3"/>
  <c r="K27" i="3"/>
  <c r="L23" i="3"/>
  <c r="L25" i="3"/>
  <c r="L27" i="3"/>
  <c r="L24" i="3"/>
  <c r="M24" i="3"/>
  <c r="M26" i="3"/>
  <c r="L25" i="2"/>
  <c r="L26" i="2"/>
  <c r="L24" i="2"/>
  <c r="K23" i="2"/>
  <c r="M25" i="2"/>
  <c r="M21" i="2"/>
  <c r="K24" i="2"/>
  <c r="L22" i="2"/>
  <c r="L27" i="2"/>
  <c r="L23" i="2"/>
  <c r="L21" i="2"/>
  <c r="K25" i="2"/>
  <c r="M26" i="2"/>
  <c r="M24" i="2"/>
  <c r="M22" i="2"/>
  <c r="M27" i="2"/>
  <c r="M23" i="2"/>
  <c r="K21" i="2"/>
  <c r="K27" i="2"/>
  <c r="A54" i="13"/>
  <c r="A54" i="16"/>
  <c r="A1" i="13"/>
  <c r="A1" i="32"/>
  <c r="A1" i="16"/>
  <c r="A54" i="14"/>
  <c r="K5" i="3"/>
  <c r="M12" i="6" l="1"/>
</calcChain>
</file>

<file path=xl/sharedStrings.xml><?xml version="1.0" encoding="utf-8"?>
<sst xmlns="http://schemas.openxmlformats.org/spreadsheetml/2006/main" count="1964" uniqueCount="456">
  <si>
    <t>Tabell 34</t>
  </si>
  <si>
    <t>Tabell 1</t>
  </si>
  <si>
    <t>Tabell 2</t>
  </si>
  <si>
    <t>Tabell 3</t>
  </si>
  <si>
    <t>Tabell 4</t>
  </si>
  <si>
    <t>Tabell 5</t>
  </si>
  <si>
    <t>Tabell 6</t>
  </si>
  <si>
    <t>Tabell 7</t>
  </si>
  <si>
    <t>Tabell 8</t>
  </si>
  <si>
    <t>Tabell 9</t>
  </si>
  <si>
    <t>Tabell 10</t>
  </si>
  <si>
    <t>Tabell 11</t>
  </si>
  <si>
    <t>Tabell 12</t>
  </si>
  <si>
    <t>Tabell 13</t>
  </si>
  <si>
    <t>Tabell 14</t>
  </si>
  <si>
    <t>Tabell 15</t>
  </si>
  <si>
    <t>Tabell 16</t>
  </si>
  <si>
    <t>Tabell 17</t>
  </si>
  <si>
    <t>Tabell 18</t>
  </si>
  <si>
    <t>Tabell 19</t>
  </si>
  <si>
    <t>Tabell 20</t>
  </si>
  <si>
    <t>Tabell 21</t>
  </si>
  <si>
    <t>Tabell 22</t>
  </si>
  <si>
    <t>Tabell 23</t>
  </si>
  <si>
    <t>Tabell 24</t>
  </si>
  <si>
    <t>Tabell 25</t>
  </si>
  <si>
    <t>Tabell 26</t>
  </si>
  <si>
    <t>Tabell 27</t>
  </si>
  <si>
    <t>Tabell 28</t>
  </si>
  <si>
    <t>Tabell 29</t>
  </si>
  <si>
    <t>Tabell 30</t>
  </si>
  <si>
    <t xml:space="preserve">Sökandekategori       </t>
  </si>
  <si>
    <t>Antal</t>
  </si>
  <si>
    <t>% av samtliga</t>
  </si>
  <si>
    <t>PROGRAM MED AKTIVITETSSTÖD</t>
  </si>
  <si>
    <t>Arbetsmarknadsutbildning</t>
  </si>
  <si>
    <t>Arbetspraktik</t>
  </si>
  <si>
    <t>Stöd till start av näringsverksamhet</t>
  </si>
  <si>
    <t>Jobb- och utvecklingsgarantin</t>
  </si>
  <si>
    <t>ARBETE UTAN STÖD</t>
  </si>
  <si>
    <t>Deltidsarbetslösa</t>
  </si>
  <si>
    <t>Tillfälligt timanställda</t>
  </si>
  <si>
    <t>Sökande med tillfälligt arbete</t>
  </si>
  <si>
    <t>Ombytessökande</t>
  </si>
  <si>
    <t>ARBETE MED STÖD</t>
  </si>
  <si>
    <t>Anställningsstöd</t>
  </si>
  <si>
    <t>Särskilda insatser för funktionshindrade</t>
  </si>
  <si>
    <t>- därav Lönebidrag</t>
  </si>
  <si>
    <t>- därav Offentligt skyddat arbete (OSA)</t>
  </si>
  <si>
    <t>- därav Utvecklingsanställning</t>
  </si>
  <si>
    <t>- därav Trygghetsanställning</t>
  </si>
  <si>
    <t>- därav Arbetssökande med förhinder</t>
  </si>
  <si>
    <t>SAMTLIGA SÖKANDE</t>
  </si>
  <si>
    <t>Befolkningen</t>
  </si>
  <si>
    <t>Andel av befolkningen</t>
  </si>
  <si>
    <t>Kön</t>
  </si>
  <si>
    <t>Ålder</t>
  </si>
  <si>
    <t>Kvinnor</t>
  </si>
  <si>
    <t>20-24</t>
  </si>
  <si>
    <t>25-34</t>
  </si>
  <si>
    <t>35-44</t>
  </si>
  <si>
    <t>45-54</t>
  </si>
  <si>
    <t>Män</t>
  </si>
  <si>
    <t>Samtliga</t>
  </si>
  <si>
    <t xml:space="preserve">                      </t>
  </si>
  <si>
    <t>Svenskfödd</t>
  </si>
  <si>
    <t>Utlandsfödd</t>
  </si>
  <si>
    <t xml:space="preserve">Sökandegrupp          </t>
  </si>
  <si>
    <t>Prog med aktivitetsstöd</t>
  </si>
  <si>
    <t>Arbete utan stöd</t>
  </si>
  <si>
    <t>Arbete med stöd</t>
  </si>
  <si>
    <t>Övrigt inskrivna</t>
  </si>
  <si>
    <t>Samtliga sökande</t>
  </si>
  <si>
    <t>Andel av samtliga sökande (%)</t>
  </si>
  <si>
    <t xml:space="preserve">Prog med aktivitetsstöd        </t>
  </si>
  <si>
    <t xml:space="preserve">Arbete utan stöd      </t>
  </si>
  <si>
    <t xml:space="preserve">Arbete med stöd       </t>
  </si>
  <si>
    <t>Därav antalet sökande i åldrarna 18-24 år</t>
  </si>
  <si>
    <t>Nyanländ</t>
  </si>
  <si>
    <t>Ej nyanländ</t>
  </si>
  <si>
    <t>Kassatillhörighet</t>
  </si>
  <si>
    <t>A-kassa</t>
  </si>
  <si>
    <t>Alfa</t>
  </si>
  <si>
    <t xml:space="preserve">       </t>
  </si>
  <si>
    <t>Ingen kassatillhörighet</t>
  </si>
  <si>
    <t>Totalt</t>
  </si>
  <si>
    <t>% av antal arbetslösa</t>
  </si>
  <si>
    <t>Sökande som fått arbete</t>
  </si>
  <si>
    <t>Antalet långtidsarbetslösa</t>
  </si>
  <si>
    <t>Kvarstående sökande i UGA</t>
  </si>
  <si>
    <t>Kvarstående sökande i JOB</t>
  </si>
  <si>
    <t>Program med aktivitetsstöd</t>
  </si>
  <si>
    <t>Hässelby-Vällingby</t>
  </si>
  <si>
    <t>Bromma</t>
  </si>
  <si>
    <t>Kungsholmen</t>
  </si>
  <si>
    <t>Södermalm</t>
  </si>
  <si>
    <t>Enskede-Årsta-Vantör</t>
  </si>
  <si>
    <t>Skarpnäck</t>
  </si>
  <si>
    <t>Farsta</t>
  </si>
  <si>
    <t>Skärholmen</t>
  </si>
  <si>
    <t>Ej skrivna i Stockholms stad</t>
  </si>
  <si>
    <t>Hela staden</t>
  </si>
  <si>
    <t>Sökande i JOB</t>
  </si>
  <si>
    <t>Befolkning</t>
  </si>
  <si>
    <t>% av befolkningen</t>
  </si>
  <si>
    <t>16-24</t>
  </si>
  <si>
    <t>25-54</t>
  </si>
  <si>
    <t xml:space="preserve">Hässelby-Vällingby    </t>
  </si>
  <si>
    <t xml:space="preserve">Bromma                </t>
  </si>
  <si>
    <t xml:space="preserve">Kungsholmen           </t>
  </si>
  <si>
    <t xml:space="preserve">Södermalm             </t>
  </si>
  <si>
    <t xml:space="preserve">Enskede-Årsta-Vantör  </t>
  </si>
  <si>
    <t xml:space="preserve">Skarpnäck             </t>
  </si>
  <si>
    <t xml:space="preserve">Farsta                </t>
  </si>
  <si>
    <t xml:space="preserve">Skärholmen            </t>
  </si>
  <si>
    <t xml:space="preserve">Ej skrivna i </t>
  </si>
  <si>
    <t>−</t>
  </si>
  <si>
    <t>Stockholms stad</t>
  </si>
  <si>
    <t xml:space="preserve">Hela staden      </t>
  </si>
  <si>
    <t xml:space="preserve">Hässelby- </t>
  </si>
  <si>
    <t xml:space="preserve">Vällingby   </t>
  </si>
  <si>
    <t>Enskede-Årsta-</t>
  </si>
  <si>
    <t xml:space="preserve">Vantör  </t>
  </si>
  <si>
    <t>Hässelby-</t>
  </si>
  <si>
    <t xml:space="preserve">Vällingby    </t>
  </si>
  <si>
    <t>Sverige</t>
  </si>
  <si>
    <t>EU (exkl Norden)</t>
  </si>
  <si>
    <t>Övriga Europa (exkl Norden och EU)</t>
  </si>
  <si>
    <t>Övriga världen (exkl Europa)</t>
  </si>
  <si>
    <t>Svensk-
födda</t>
  </si>
  <si>
    <t>Utlands-födda</t>
  </si>
  <si>
    <t>Hela Staden</t>
  </si>
  <si>
    <t>Norden (exkl Sv)</t>
  </si>
  <si>
    <t>%</t>
  </si>
  <si>
    <t>Kungs-holmen</t>
  </si>
  <si>
    <t>Söder-malm</t>
  </si>
  <si>
    <t>Skarp-näck</t>
  </si>
  <si>
    <t>Skär-holmen</t>
  </si>
  <si>
    <t>Ej skrivna i staden</t>
  </si>
  <si>
    <t>Period</t>
  </si>
  <si>
    <t>Stockholms län</t>
  </si>
  <si>
    <t>Stadens andel av länet, %</t>
  </si>
  <si>
    <t>Anm. Noteras bör att anmälda varsel inte alltid har en kommuntillhörighet, vilket innebär att kommunsiffran kan vara underskattad.</t>
  </si>
  <si>
    <t>Källa: Arbetsförmedlingen</t>
  </si>
  <si>
    <t>Kvarstående sökande</t>
  </si>
  <si>
    <t>Antalet arbetssökande per sökandekategori i Hela staden samt procentuell förändring över tid</t>
  </si>
  <si>
    <t>Andelen arbetslösa av befolkningen i Hela staden efter ålder och kön över tid</t>
  </si>
  <si>
    <t>Andelen långtidsarbetslösa av samtliga arbetslösa i Hela staden efter ålder och kön över tid</t>
  </si>
  <si>
    <t>Antalet sökande per sökandegrupp i Hela staden efter födelseland över tid</t>
  </si>
  <si>
    <t>Antalet sökande per sökandegrupp i Hela staden efter om man är nyanländ eller ej över tid</t>
  </si>
  <si>
    <t>Antalet arbetslösa i Hela staden efter kassatillhörighet, ålder och kön</t>
  </si>
  <si>
    <t>Antalet sökande som fått arbete samt kvarstående arbetslösa i Hela staden efter ålder och kön över tid</t>
  </si>
  <si>
    <t>Antalet sökande som fått arbete i Hela staden efter kassatillhörighet, ålder och kön</t>
  </si>
  <si>
    <t>Stadsdelsförvaltningarna</t>
  </si>
  <si>
    <t>Antalet sökande efter sökandegrupp i stadsdelsområdena</t>
  </si>
  <si>
    <t>Antalet sökande i JOB och UGA i stadsdelsområdena</t>
  </si>
  <si>
    <t>Andelen arbetslösa av befolkningen i stadsdelsområdena efter ålder och kön</t>
  </si>
  <si>
    <t>Andelen arbetslösa av befolkningen i stadsdelsområdena efter ålder över tid</t>
  </si>
  <si>
    <t>Andelen långtidsarbetslösa av samtliga arbetslösa i stadsdelsområdena över tid</t>
  </si>
  <si>
    <t>Andelen arbetslösa av befolkningen i stadsdelsområdena efter ålder och födelseland</t>
  </si>
  <si>
    <t>Antalet arbetslösa efter födelseland i stadsdelsområdena</t>
  </si>
  <si>
    <t>Antalet arbetssökande som är nyanlända i stadsdelsområdena över tid</t>
  </si>
  <si>
    <t>Antalet arbetslösa efter kassatillhörighet i stadsdelsområdena</t>
  </si>
  <si>
    <t>Antalet sökande som fått arbete samt kvarstående arbetslösa i stadsdelsområdena över tid</t>
  </si>
  <si>
    <t>Antalet sökande som fått arbete samt kvarstående arbetslösa efter födelseland i stadsdelsområdena</t>
  </si>
  <si>
    <t>Antalet sökande som fått arbete samt kvarstående arbetslösa efter om man är nyanländ eller ej i stadsdelsområdena</t>
  </si>
  <si>
    <t>Tidsserier</t>
  </si>
  <si>
    <t>Tidsserie över antalet arbetslösa i Hela staden och stadsdelsområdena</t>
  </si>
  <si>
    <t>Tidsserie över antalet personer i program med aktivitetsstöd i Hela staden och stadsdelsområdena</t>
  </si>
  <si>
    <t>Tidsserie över summan av antalet arbetslösa och i program med aktivitetsstöd i Hela staden och stadsdelsområdena</t>
  </si>
  <si>
    <t>Tidsserie över summan av antalet unga arbetslösa och i program med aktivitetsstöd i Hela staden och stadsdelsområdena</t>
  </si>
  <si>
    <t>Tidsserie över andelen arbetslösa av befolkning i Hela staden och stadsdelsområdena</t>
  </si>
  <si>
    <t>Tidsserie över andelen i program med aktivitetsstöd av befolkningen i Hela staden och stadsdelsområdena</t>
  </si>
  <si>
    <t>Tabell 31</t>
  </si>
  <si>
    <t>Tidsserie över andelen arbetslösa och i program med aktivitetsstöd av befolkningen i Hela staden och stadsdelsområdena</t>
  </si>
  <si>
    <t>Tabell 32</t>
  </si>
  <si>
    <t>Tidsserie över andelen unga arbetslösa och i program med aktivitetsstöd av befolkningen i Hela staden och stadsdelsområdena</t>
  </si>
  <si>
    <t>Tabell 33</t>
  </si>
  <si>
    <t>Tidsserie över varsel i Stockholms stad och i länet samt stadens andel av länet</t>
  </si>
  <si>
    <t>%-förändring från</t>
  </si>
  <si>
    <t>- därav Långtidsarbetslösa</t>
  </si>
  <si>
    <t>Tabell 35</t>
  </si>
  <si>
    <t>Tidsserie över nyanmälda och kvarstående platser i Stockholms stad och i länet</t>
  </si>
  <si>
    <r>
      <t>Nyanmälda plaster</t>
    </r>
    <r>
      <rPr>
        <vertAlign val="superscript"/>
        <sz val="8"/>
        <rFont val="Arial"/>
        <family val="2"/>
      </rPr>
      <t>1</t>
    </r>
  </si>
  <si>
    <r>
      <t>Kvarstående plaster</t>
    </r>
    <r>
      <rPr>
        <vertAlign val="superscript"/>
        <sz val="8"/>
        <rFont val="Arial"/>
        <family val="2"/>
      </rPr>
      <t>2</t>
    </r>
  </si>
  <si>
    <t>Tidsserie över antalet unga arbetslösa i Hela staden och stadsdelsområdena</t>
  </si>
  <si>
    <t>Tidsserie över andelen unga arbetslösa av befolkning i Hela staden och stadsdelsområdena</t>
  </si>
  <si>
    <t>- därav Utvecklingsanställning Samhall</t>
  </si>
  <si>
    <t>Sv.född</t>
  </si>
  <si>
    <t>Utl.född</t>
  </si>
  <si>
    <r>
      <t>ÖVRIGT INSKRIVNA</t>
    </r>
    <r>
      <rPr>
        <b/>
        <vertAlign val="superscript"/>
        <sz val="8"/>
        <rFont val="Arial"/>
        <family val="2"/>
      </rPr>
      <t>1</t>
    </r>
  </si>
  <si>
    <t>1 Nya lediga platser med mer än 10 dagars varaktighet och som av arbetsgivaren anmäls till Arbetsförmedlingen och/eller skrivs in i självserviceinstrumentet.</t>
  </si>
  <si>
    <t>2 Kvarstående platser med mer än 10 dagars varaktighet och som fortfarande är lediga vid månadens slut.</t>
  </si>
  <si>
    <t>1 Tillståndsförändring där det nya tillståndet innebär att man befinner sig i arbete enligt arbetsförmdlingens definition. En person har arbete om personen befinner sig i någon sökandekategori som innebär arbete eller om personen är avaktualiserad med en kod som innebär arbete.</t>
  </si>
  <si>
    <t>Etableringsprogrammet</t>
  </si>
  <si>
    <t>- därav Kartläggning</t>
  </si>
  <si>
    <t>- därav Extratjänster</t>
  </si>
  <si>
    <t>- därav Introduktionsjobb</t>
  </si>
  <si>
    <t>Hägersten-Älvsjö</t>
  </si>
  <si>
    <t xml:space="preserve">Hägersten-Älvsjö </t>
  </si>
  <si>
    <t>Öppet Arbetslösa</t>
  </si>
  <si>
    <t>Öppet arbetslösa</t>
  </si>
  <si>
    <t>16-19</t>
  </si>
  <si>
    <t>Tabell 2 Andelen öppet arbetslösa av befolkningen i Hela staden efter ålder och kön över tid</t>
  </si>
  <si>
    <r>
      <t>Tabell 3 Andelen långtidsarbetslösa</t>
    </r>
    <r>
      <rPr>
        <b/>
        <vertAlign val="superscript"/>
        <sz val="8"/>
        <rFont val="Arial"/>
        <family val="2"/>
      </rPr>
      <t>1</t>
    </r>
    <r>
      <rPr>
        <b/>
        <sz val="8"/>
        <rFont val="Arial"/>
        <family val="2"/>
      </rPr>
      <t xml:space="preserve"> av öppet arbetslösa i Hela staden efter ålder och kön över tid</t>
    </r>
  </si>
  <si>
    <t>Långtidsarbetslösas andel av öppet arbetslösa (%)</t>
  </si>
  <si>
    <t>% av öppet arbetslösa</t>
  </si>
  <si>
    <r>
      <t>Tabell 7 Antalet sökande som fått arbete</t>
    </r>
    <r>
      <rPr>
        <b/>
        <vertAlign val="superscript"/>
        <sz val="8"/>
        <rFont val="Arial"/>
        <family val="2"/>
      </rPr>
      <t>1</t>
    </r>
    <r>
      <rPr>
        <b/>
        <sz val="8"/>
        <rFont val="Arial"/>
        <family val="2"/>
      </rPr>
      <t xml:space="preserve"> samt kvarstående öppet arbetslösa i Hela staden efter ålder och kön över tid</t>
    </r>
  </si>
  <si>
    <r>
      <t>Tabell 12 Antalet sökande i JOB</t>
    </r>
    <r>
      <rPr>
        <b/>
        <vertAlign val="superscript"/>
        <sz val="8"/>
        <rFont val="Arial"/>
        <family val="2"/>
      </rPr>
      <t xml:space="preserve">1 </t>
    </r>
    <r>
      <rPr>
        <b/>
        <sz val="8"/>
        <rFont val="Arial"/>
        <family val="2"/>
      </rPr>
      <t>i stadsdelsområdena</t>
    </r>
  </si>
  <si>
    <t>Tabell 14 Andelen öppet arbetslösa av befolkningen i stadsdelsområdena efter ålder över tid</t>
  </si>
  <si>
    <t>ÖPPET ARBETSLÖSA</t>
  </si>
  <si>
    <t>Tabell 34 Tidsserie över varsel i Stockholms stad och i länet samt stadens andel av länet</t>
  </si>
  <si>
    <t>Tabell 35 Tidsserie över nyanmälda och kvarstående platser i Stockholms stad och i länet</t>
  </si>
  <si>
    <t>Tabell 27 Tidsserie över antalet unga öppet arbetslösa i Hela staden och stadsdelsområdena, 18-24 år</t>
  </si>
  <si>
    <t>Tabell 33 Tidsserie över andelen öppet arbetslösa och i program med aktivitetsstöd i befolkningen 18-24 år i Hela staden och stadsdelsområdena</t>
  </si>
  <si>
    <t>Tabell 32 Tidsserie över andelen öppet arbetslösa i befolkning 18-24 år i Hela staden och stadsdelsområdena</t>
  </si>
  <si>
    <t>Järva</t>
  </si>
  <si>
    <t>Norra innerstaden</t>
  </si>
  <si>
    <t xml:space="preserve">Järva </t>
  </si>
  <si>
    <t>Norra-innerstaden</t>
  </si>
  <si>
    <t>Tabell 28 Tidsserie över summan av antalet öppet arbetslösa och i program med aktivitetsstöd i Hela staden och stadsdelsområdena, 18-24 år</t>
  </si>
  <si>
    <r>
      <t>Tabell 10 Antalet sökande i hela staden som fått arbete</t>
    </r>
    <r>
      <rPr>
        <b/>
        <vertAlign val="superscript"/>
        <sz val="8"/>
        <rFont val="Arial"/>
        <family val="2"/>
      </rPr>
      <t>1</t>
    </r>
    <r>
      <rPr>
        <b/>
        <sz val="8"/>
        <rFont val="Arial"/>
        <family val="2"/>
      </rPr>
      <t xml:space="preserve"> efter kassatillhörighet, ålder och kön</t>
    </r>
  </si>
  <si>
    <t>Varav långtidsarbetslösa</t>
  </si>
  <si>
    <t>Varav antalet sökande i åldrarna 18-24 år</t>
  </si>
  <si>
    <t>Not. I sökandekategori "Övrigt inskrivna" ingår sökandekategori 15: Kommuninsats, sökandekategori 40: Yrkesintroduktion 
och sökandekategori 32: Utbildningskontrakt</t>
  </si>
  <si>
    <r>
      <t>Varav ej kvarvarande sökande hos AF</t>
    </r>
    <r>
      <rPr>
        <vertAlign val="superscript"/>
        <sz val="8"/>
        <rFont val="Arial"/>
        <family val="2"/>
      </rPr>
      <t>2</t>
    </r>
  </si>
  <si>
    <t>Varav öppet arbetslösa</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</si>
  <si>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</si>
  <si>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</si>
  <si>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</si>
  <si>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</si>
  <si>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</si>
  <si>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</si>
  <si>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</si>
  <si>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</si>
  <si>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</si>
  <si>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</si>
  <si>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</si>
  <si>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</si>
  <si>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</si>
  <si>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</si>
  <si>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</si>
  <si>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</si>
  <si>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</si>
  <si>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</si>
  <si>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</si>
  <si>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</si>
  <si>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</si>
  <si>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</si>
  <si>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</si>
  <si>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</si>
  <si>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</si>
  <si>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</si>
  <si>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</si>
  <si>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</si>
  <si>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</si>
  <si>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2025-10*</t>
  </si>
  <si>
    <t>2025-11*</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</si>
  <si>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</si>
  <si>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</si>
  <si>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</si>
  <si>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</si>
  <si>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</si>
  <si>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</si>
  <si>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</si>
  <si>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</si>
  <si>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</si>
  <si>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</si>
  <si>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</si>
  <si>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</si>
  <si>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</si>
  <si>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</si>
  <si>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</si>
  <si>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</si>
  <si>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</si>
  <si>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</si>
  <si>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</si>
  <si>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</si>
  <si>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M1</t>
  </si>
  <si>
    <t>A1</t>
  </si>
  <si>
    <t>TOM1</t>
  </si>
  <si>
    <t>M2</t>
  </si>
  <si>
    <t>A2</t>
  </si>
  <si>
    <t>TOM2</t>
  </si>
  <si>
    <t>M3</t>
  </si>
  <si>
    <t>A3</t>
  </si>
  <si>
    <t>manad</t>
  </si>
  <si>
    <t>SverigeM1</t>
  </si>
  <si>
    <t>SverigeM2</t>
  </si>
  <si>
    <t>SverigeM3</t>
  </si>
  <si>
    <t>utlandM1</t>
  </si>
  <si>
    <t>utlandM2</t>
  </si>
  <si>
    <t>utlandM3</t>
  </si>
  <si>
    <t>NyM1</t>
  </si>
  <si>
    <t>NyM2</t>
  </si>
  <si>
    <t>NyM3</t>
  </si>
  <si>
    <t>EjM1</t>
  </si>
  <si>
    <t>EjM2</t>
  </si>
  <si>
    <t>EjM3</t>
  </si>
  <si>
    <t xml:space="preserve">* Redovisningen t.o.m. december 2025 sker för åldersgruppen 16-65 år. Fr.o.m januari 2026 sker redovisningen för åldersgruppen 16-66 år, p.g.a. att pensionsåldern höjts till 67 år. </t>
  </si>
  <si>
    <t>Tabell 1 Antalet arbetssökande 16-66* år per sökandekategori i Hela staden samt procentuell förändring över tid</t>
  </si>
  <si>
    <t>55-66*</t>
  </si>
  <si>
    <t>16-66*</t>
  </si>
  <si>
    <t>Tabell 4 Antalet sökande 16-66* år per sökandegrupp i Hela staden efter födelseland över tid</t>
  </si>
  <si>
    <t>col1</t>
  </si>
  <si>
    <t>col2</t>
  </si>
  <si>
    <r>
      <t>Tabell 8 Antalet långtidsarbetslösa</t>
    </r>
    <r>
      <rPr>
        <b/>
        <vertAlign val="superscript"/>
        <sz val="8"/>
        <rFont val="Arial"/>
        <family val="2"/>
      </rPr>
      <t>1</t>
    </r>
    <r>
      <rPr>
        <b/>
        <sz val="8"/>
        <rFont val="Arial"/>
        <family val="2"/>
      </rPr>
      <t xml:space="preserve"> i Hela staden efter ålder och kön över tid</t>
    </r>
  </si>
  <si>
    <t>K1M1</t>
  </si>
  <si>
    <t>K1M2</t>
  </si>
  <si>
    <t>K1M3</t>
  </si>
  <si>
    <t>K2M1</t>
  </si>
  <si>
    <t>K2M2</t>
  </si>
  <si>
    <t>K2M3</t>
  </si>
  <si>
    <t>K3M1</t>
  </si>
  <si>
    <t>K3M2</t>
  </si>
  <si>
    <t>K3M3</t>
  </si>
  <si>
    <t>% av öppet arbetslösa som fått arbete</t>
  </si>
  <si>
    <t>col3</t>
  </si>
  <si>
    <t>col4</t>
  </si>
  <si>
    <t>col5</t>
  </si>
  <si>
    <t>col6</t>
  </si>
  <si>
    <t>col7</t>
  </si>
  <si>
    <t>col8</t>
  </si>
  <si>
    <t>ARB</t>
  </si>
  <si>
    <t>PGM</t>
  </si>
  <si>
    <t>AUS</t>
  </si>
  <si>
    <t>AMS</t>
  </si>
  <si>
    <t>OVRYRI</t>
  </si>
  <si>
    <t>NYJ</t>
  </si>
  <si>
    <t>TOT</t>
  </si>
  <si>
    <t>arb1</t>
  </si>
  <si>
    <t>arb2</t>
  </si>
  <si>
    <t>arb3</t>
  </si>
  <si>
    <t>bef1</t>
  </si>
  <si>
    <t>bef2</t>
  </si>
  <si>
    <t>bef3</t>
  </si>
  <si>
    <t>arbM1</t>
  </si>
  <si>
    <t>arbM2</t>
  </si>
  <si>
    <t>arbM3</t>
  </si>
  <si>
    <t>befM1</t>
  </si>
  <si>
    <t>befM2</t>
  </si>
  <si>
    <t>befM3</t>
  </si>
  <si>
    <t>kv1</t>
  </si>
  <si>
    <t>kv2</t>
  </si>
  <si>
    <t>kv3</t>
  </si>
  <si>
    <t>kv4</t>
  </si>
  <si>
    <t>kv5</t>
  </si>
  <si>
    <t>fl6</t>
  </si>
  <si>
    <t>kv6</t>
  </si>
  <si>
    <t xml:space="preserve"> </t>
  </si>
  <si>
    <t>K1</t>
  </si>
  <si>
    <t>K2</t>
  </si>
  <si>
    <t>K3</t>
  </si>
  <si>
    <t>K4</t>
  </si>
  <si>
    <t>1 Arbetslösa 25 år eller äldre som varit anmälda hos Arbetsförmedlingen i minst 12 månader och under den tiden inte haft ett arbete eller deltagit i ett program med aktivitetsstöd. Ungdomar under 25 år räknas som långtidsarbetslösa efter 6 månader.</t>
  </si>
  <si>
    <t>Nystartsjobb/ Etableringsjobb</t>
  </si>
  <si>
    <t xml:space="preserve">Nystartsjobb/Etableringsjobb      </t>
  </si>
  <si>
    <t xml:space="preserve">Nystartsjobb/Etableringsjobb          </t>
  </si>
  <si>
    <t>1 Tillståndsförändring där det nya tillståndet innebär att man befinner sig i arbete enligt arbetsförmedlingens definition. En person har arbete om personen befinner sig i någon sökandekategori som innebär arbete eller om personen är avaktualiserad med en kod som innebär arbete.</t>
  </si>
  <si>
    <t>2 Har fått tillsvidare anställning, tidsbegränsad anställning, fortsatt anställning hos samma arbetsgivare eller anställning hos Samhall.</t>
  </si>
  <si>
    <t>1 Arbetslösa 25 år eller äldre som varit anmälda hos Arbetsförmedlingen i minst 12 månader och under den tiden inte haft ett arbete eller deltagit i ett program med aktivitetsstöd. Ungdomar under 25 år räknas som långtidsarbetslösa efter 6 månader. </t>
  </si>
  <si>
    <t>1 Jobbagaranti för ungdomar är en aktivitet för ungdomar som fyllt 16 men inte 25 år, och som under en period om tre sammanhängande månader varit arbetslösa och anmälda som arbetssökande hos Arbetsförmedlingen.</t>
  </si>
  <si>
    <r>
      <t>Tabell 15 Andelen långtidsarbetslösa</t>
    </r>
    <r>
      <rPr>
        <b/>
        <vertAlign val="superscript"/>
        <sz val="8"/>
        <rFont val="Arial"/>
        <family val="2"/>
      </rPr>
      <t>1</t>
    </r>
    <r>
      <rPr>
        <b/>
        <sz val="8"/>
        <rFont val="Arial"/>
        <family val="2"/>
      </rPr>
      <t xml:space="preserve"> av öppet arbetslösa 16-66* år i stadsdelsområdena över tid</t>
    </r>
  </si>
  <si>
    <t>1 En sökande kategoriseras som nyanländ fram till tre år efter första folkbokföringen i Sverige.</t>
  </si>
  <si>
    <r>
      <t>Tabell 20 Antalet öppet sökande 16-66* år som fått arbete</t>
    </r>
    <r>
      <rPr>
        <b/>
        <vertAlign val="superscript"/>
        <sz val="8"/>
        <rFont val="Arial"/>
        <family val="2"/>
      </rPr>
      <t>1</t>
    </r>
    <r>
      <rPr>
        <b/>
        <sz val="8"/>
        <rFont val="Arial"/>
        <family val="2"/>
      </rPr>
      <t xml:space="preserve"> samt kvarstående arbetslösa i stadsdelsområdena över tid</t>
    </r>
  </si>
  <si>
    <t>Tabell 24 Tidsserie över antalet öppet arbetslösa i Hela staden och stadsdelsområdena, 16-66* år</t>
  </si>
  <si>
    <t>Tabell 25 Tidsserie över antalet personer i program med aktivitetsstöd i Hela staden och stadsdelsområdena, 16-66* år</t>
  </si>
  <si>
    <t>Tabell 30 Tidsserie över andelen i program med aktivitetsstöd i befolkningen 16-66* år i Hela staden och stadsdelsområdena</t>
  </si>
  <si>
    <t>Tabell 31 Tidsserie över andelen öppet arbetslösa och i program med aktivitetsstöd i befolkningen 16-66* år i Hela staden och stadsdelsområdena</t>
  </si>
  <si>
    <t>Antalet långtidsarbetslösa i Hela staden efter ålder och kön över tid</t>
  </si>
  <si>
    <t>Antalet kvarstående i UGA eller JOB i Hela staden efter kön över tid</t>
  </si>
  <si>
    <r>
      <t>Tabell 21 Antalet långtidsarbetslösa</t>
    </r>
    <r>
      <rPr>
        <b/>
        <vertAlign val="superscript"/>
        <sz val="8"/>
        <rFont val="Arial"/>
        <family val="2"/>
      </rPr>
      <t>1</t>
    </r>
    <r>
      <rPr>
        <b/>
        <sz val="8"/>
        <rFont val="Arial"/>
        <family val="2"/>
      </rPr>
      <t xml:space="preserve"> 16-66* år per stadsdelsområdena över tid</t>
    </r>
  </si>
  <si>
    <t>Antalet långtidsarbetslösa per stadsdelsområdena över tid</t>
  </si>
  <si>
    <t>NYSTARTSJOBB/ETABLERINGSJOBB</t>
  </si>
  <si>
    <r>
      <t>Tabell 18 Antalet arbetssökande 16-66* år som är nyanlända</t>
    </r>
    <r>
      <rPr>
        <b/>
        <vertAlign val="superscript"/>
        <sz val="8"/>
        <rFont val="Arial"/>
        <family val="2"/>
      </rPr>
      <t>1</t>
    </r>
    <r>
      <rPr>
        <b/>
        <sz val="8"/>
        <rFont val="Arial"/>
        <family val="2"/>
      </rPr>
      <t xml:space="preserve"> i stadsdelsområdena över tid</t>
    </r>
  </si>
  <si>
    <t>Tabell 26 Tidsserie över summan av antalet öppet arbetslösa och i program med aktivitetsstöd i Hela staden och stadsdelsområdena, 16-66* år</t>
  </si>
  <si>
    <t>Tabell 29 Tidsserie över andelen öppet arbetslösa i befolkning 16-66* år i Hela staden och stadsdelsområdena</t>
  </si>
  <si>
    <r>
      <t>Tabell 5 Antalet sökande 16-66* år per sökandegrupp i Hela staden efter om man är nyanländ</t>
    </r>
    <r>
      <rPr>
        <b/>
        <vertAlign val="superscript"/>
        <sz val="8"/>
        <rFont val="Arial"/>
        <family val="2"/>
      </rPr>
      <t>1</t>
    </r>
    <r>
      <rPr>
        <b/>
        <sz val="8"/>
        <rFont val="Arial"/>
        <family val="2"/>
      </rPr>
      <t xml:space="preserve"> eller ej över tid</t>
    </r>
  </si>
  <si>
    <t>1 Jobb och utvecklingsgarantin är en individuellt utformad åtgärd i anslutning till att den sökande blir utförsäkrad. Programmet är indelat i tre faser och ersatte aktivitetsgarantin som avskaffades 2 juli 2007.</t>
  </si>
  <si>
    <t>1 Inkl. sökandekategori 15: Kommuninsats, sökandekategori 40: Yrkesintroduktion och sökandekategori 32: Utbildningskontrakt</t>
  </si>
  <si>
    <r>
      <t>Tabell 9 Antalet kvarstående i UGA</t>
    </r>
    <r>
      <rPr>
        <b/>
        <vertAlign val="superscript"/>
        <sz val="8"/>
        <rFont val="Arial"/>
        <family val="2"/>
      </rPr>
      <t>1</t>
    </r>
    <r>
      <rPr>
        <b/>
        <sz val="8"/>
        <rFont val="Arial"/>
        <family val="2"/>
      </rPr>
      <t xml:space="preserve"> eller JOB i Hela staden efter kön över tid</t>
    </r>
  </si>
  <si>
    <t xml:space="preserve">* Redovisningen t.o.m. december 2025 sker för åldersgruppen 16-65 år. Fr.o.m januari 2026 sker redovisningen för åldersgruppen 16-66 år, p.g.a. att pensionsåldern höjts till 67 år. 
</t>
  </si>
  <si>
    <t xml:space="preserve">* Redovisningen t.o.m. december 2025 sker för åldersgruppen 16-65 år. Fr.o.m januari 2026 sker redovisningen för åldersgruppen 16-66 år, p.g.a. att pensionsåldern höjts till 67 år. 
 </t>
  </si>
  <si>
    <t>k1</t>
  </si>
  <si>
    <t>k2</t>
  </si>
  <si>
    <t>co14</t>
  </si>
  <si>
    <t>k3</t>
  </si>
  <si>
    <t>FAM1</t>
  </si>
  <si>
    <t>FAM2</t>
  </si>
  <si>
    <t>FAM3</t>
  </si>
  <si>
    <t>EJM1</t>
  </si>
  <si>
    <t>EJM2</t>
  </si>
  <si>
    <t>EJM3</t>
  </si>
  <si>
    <t>LAM1</t>
  </si>
  <si>
    <t>LAM2</t>
  </si>
  <si>
    <t>LAM3</t>
  </si>
  <si>
    <t>Fl1</t>
  </si>
  <si>
    <t>Fl2</t>
  </si>
  <si>
    <t>Fl3</t>
  </si>
  <si>
    <t>Fl4</t>
  </si>
  <si>
    <t>Fl5</t>
  </si>
  <si>
    <t>OAM1</t>
  </si>
  <si>
    <t>OAM2</t>
  </si>
  <si>
    <t>OAM3</t>
  </si>
  <si>
    <t>LMM1</t>
  </si>
  <si>
    <t>LMM2</t>
  </si>
  <si>
    <t>LMM3</t>
  </si>
  <si>
    <t>FA1</t>
  </si>
  <si>
    <t>FA2</t>
  </si>
  <si>
    <t>fa3</t>
  </si>
  <si>
    <t>EJ1</t>
  </si>
  <si>
    <t>EJ2</t>
  </si>
  <si>
    <t>ej3</t>
  </si>
  <si>
    <t>OA1</t>
  </si>
  <si>
    <t>OA2</t>
  </si>
  <si>
    <t>oa3</t>
  </si>
  <si>
    <t>period</t>
  </si>
  <si>
    <t>1</t>
  </si>
  <si>
    <t>4</t>
  </si>
  <si>
    <t>6</t>
  </si>
  <si>
    <t>8</t>
  </si>
  <si>
    <t>9</t>
  </si>
  <si>
    <t>12</t>
  </si>
  <si>
    <t>14</t>
  </si>
  <si>
    <t>15</t>
  </si>
  <si>
    <t>18</t>
  </si>
  <si>
    <t>22</t>
  </si>
  <si>
    <t>24</t>
  </si>
  <si>
    <t>99</t>
  </si>
  <si>
    <t>999</t>
  </si>
  <si>
    <t>2025-01</t>
  </si>
  <si>
    <t>2025-02</t>
  </si>
  <si>
    <t>2025-03</t>
  </si>
  <si>
    <t>2025-04</t>
  </si>
  <si>
    <t>2025-05</t>
  </si>
  <si>
    <t>2025-06</t>
  </si>
  <si>
    <t>2025-07</t>
  </si>
  <si>
    <t>2025-08</t>
  </si>
  <si>
    <t>2025-09</t>
  </si>
  <si>
    <t>2025-10</t>
  </si>
  <si>
    <t>2025-11</t>
  </si>
  <si>
    <t>2025-12</t>
  </si>
  <si>
    <t>2026-01</t>
  </si>
  <si>
    <t>2026-02</t>
  </si>
  <si>
    <t>2026-03</t>
  </si>
  <si>
    <t>2026-04</t>
  </si>
  <si>
    <t>2026-05</t>
  </si>
  <si>
    <t>Maj-26</t>
  </si>
  <si>
    <t>Apr-26</t>
  </si>
  <si>
    <t>Maj-25</t>
  </si>
  <si>
    <t>2025-12*</t>
  </si>
  <si>
    <t>2026-01*</t>
  </si>
  <si>
    <t>2026-02*</t>
  </si>
  <si>
    <t>2026-03*</t>
  </si>
  <si>
    <t>2026-04*</t>
  </si>
  <si>
    <t>2026-05*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</si>
</sst>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4" x14ac:knownFonts="1">
    <font>
      <sz val="10"/>
      <name val="Arial"/>
    </font>
    <font>
      <sz val="10"/>
      <name val="Arial"/>
      <family val="2"/>
    </font>
    <font>
      <sz val="8"/>
      <name val="Arial"/>
      <family val="2"/>
    </font>
    <font>
      <b/>
      <sz val="8"/>
      <name val="Arial"/>
      <family val="2"/>
    </font>
    <font>
      <i/>
      <sz val="8"/>
      <name val="Arial"/>
      <family val="2"/>
    </font>
    <font>
      <sz val="8"/>
      <name val="Arial"/>
      <family val="2"/>
    </font>
    <font>
      <b/>
      <vertAlign val="superscript"/>
      <sz val="8"/>
      <name val="Arial"/>
      <family val="2"/>
    </font>
    <font>
      <vertAlign val="superscript"/>
      <sz val="8"/>
      <name val="Arial"/>
      <family val="2"/>
    </font>
    <font>
      <u/>
      <sz val="10"/>
      <color indexed="12"/>
      <name val="Arial"/>
      <family val="2"/>
    </font>
    <font>
      <b/>
      <sz val="10"/>
      <name val="Arial"/>
      <family val="2"/>
    </font>
    <font>
      <sz val="10"/>
      <name val="MS Sans Serif"/>
      <family val="2"/>
    </font>
    <font>
      <u/>
      <sz val="8"/>
      <color indexed="12"/>
      <name val="Arial"/>
      <family val="2"/>
    </font>
    <font>
      <u/>
      <sz val="8"/>
      <name val="Arial"/>
      <family val="2"/>
    </font>
    <font>
      <i/>
      <sz val="10"/>
      <name val="Arial"/>
      <family val="2"/>
    </font>
    <font>
      <b/>
      <i/>
      <sz val="8"/>
      <name val="Arial"/>
      <family val="2"/>
    </font>
    <font>
      <sz val="8"/>
      <color rgb="FFFF0000"/>
      <name val="Arial"/>
      <family val="2"/>
    </font>
    <font>
      <u/>
      <sz val="8"/>
      <color rgb="FF3366FF"/>
      <name val="Arial"/>
      <family val="2"/>
    </font>
    <font>
      <i/>
      <sz val="8"/>
      <color rgb="FF3366FF"/>
      <name val="Arial"/>
      <family val="2"/>
    </font>
    <font>
      <sz val="8"/>
      <color rgb="FF3366FF"/>
      <name val="Arial"/>
      <family val="2"/>
    </font>
    <font>
      <b/>
      <sz val="8"/>
      <color rgb="FF3366FF"/>
      <name val="Arial"/>
      <family val="2"/>
    </font>
    <font>
      <sz val="8"/>
      <color theme="0"/>
      <name val="Arial"/>
      <family val="2"/>
    </font>
    <font>
      <b/>
      <sz val="8"/>
      <color theme="0"/>
      <name val="Arial"/>
      <family val="2"/>
    </font>
    <font>
      <sz val="8"/>
      <color theme="1"/>
      <name val="Arial"/>
      <family val="2"/>
    </font>
    <font>
      <i/>
      <sz val="8"/>
      <color theme="0"/>
      <name val="Arial"/>
      <family val="2"/>
    </font>
  </fonts>
  <fills count="2">
    <fill>
      <patternFill patternType="none"/>
    </fill>
    <fill>
      <patternFill patternType="gray125"/>
    </fill>
  </fills>
  <borders count="7">
    <border>
      <left/>
      <right/>
      <top/>
      <bottom/>
      <diagonal/>
    </border>
    <border>
      <left/>
      <right/>
      <top style="medium">
        <color indexed="64"/>
      </top>
      <bottom/>
      <diagonal/>
    </border>
    <border>
      <left/>
      <right/>
      <top style="medium">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8" fillId="0" borderId="0" applyNumberFormat="0" applyFill="0" applyBorder="0" applyAlignment="0" applyProtection="0">
      <alignment vertical="top"/>
      <protection locked="0"/>
    </xf>
    <xf numFmtId="0" fontId="10" fillId="0" borderId="0"/>
    <xf numFmtId="9" fontId="1" fillId="0" borderId="0" applyFont="0" applyFill="0" applyBorder="0" applyAlignment="0" applyProtection="0"/>
  </cellStyleXfs>
  <cellXfs count="247">
    <xf numFmtId="0" fontId="0" fillId="0" borderId="0" xfId="0"/>
    <xf numFmtId="0" fontId="2" fillId="0" borderId="0" xfId="0" applyFont="1"/>
    <xf numFmtId="0" fontId="2" fillId="0" borderId="1" xfId="0" applyFont="1" applyBorder="1"/>
    <xf numFmtId="0" fontId="4" fillId="0" borderId="1" xfId="0" applyFont="1" applyBorder="1" applyAlignment="1">
      <alignment wrapText="1"/>
    </xf>
    <xf numFmtId="0" fontId="2" fillId="0" borderId="2" xfId="0" applyFont="1" applyBorder="1"/>
    <xf numFmtId="0" fontId="2" fillId="0" borderId="1" xfId="0" applyFont="1" applyBorder="1" applyAlignment="1">
      <alignment horizontal="right"/>
    </xf>
    <xf numFmtId="0" fontId="5" fillId="0" borderId="2" xfId="0" applyFont="1" applyBorder="1" applyAlignment="1">
      <alignment horizontal="left"/>
    </xf>
    <xf numFmtId="0" fontId="5" fillId="0" borderId="2" xfId="0" applyFont="1" applyBorder="1" applyAlignment="1">
      <alignment horizontal="right"/>
    </xf>
    <xf numFmtId="0" fontId="4" fillId="0" borderId="3" xfId="0" applyFont="1" applyBorder="1"/>
    <xf numFmtId="0" fontId="4" fillId="0" borderId="3" xfId="0" applyFont="1" applyBorder="1" applyAlignment="1">
      <alignment wrapText="1"/>
    </xf>
    <xf numFmtId="0" fontId="2" fillId="0" borderId="3" xfId="0" applyFont="1" applyBorder="1" applyAlignment="1">
      <alignment horizontal="right" vertical="top" wrapText="1"/>
    </xf>
    <xf numFmtId="0" fontId="2" fillId="0" borderId="0" xfId="0" applyFont="1" applyAlignment="1">
      <alignment horizontal="right" vertical="top" wrapText="1"/>
    </xf>
    <xf numFmtId="0" fontId="2" fillId="0" borderId="3" xfId="0" applyFont="1" applyBorder="1" applyAlignment="1">
      <alignment horizontal="right" wrapText="1"/>
    </xf>
    <xf numFmtId="0" fontId="3" fillId="0" borderId="0" xfId="0" applyFont="1"/>
    <xf numFmtId="0" fontId="3" fillId="0" borderId="0" xfId="0" applyFont="1" applyAlignment="1">
      <alignment wrapText="1"/>
    </xf>
    <xf numFmtId="3" fontId="3" fillId="0" borderId="0" xfId="0" applyNumberFormat="1" applyFont="1" applyAlignment="1">
      <alignment horizontal="right"/>
    </xf>
    <xf numFmtId="164" fontId="3" fillId="0" borderId="0" xfId="0" applyNumberFormat="1" applyFont="1" applyAlignment="1">
      <alignment horizontal="right"/>
    </xf>
    <xf numFmtId="0" fontId="2" fillId="0" borderId="0" xfId="0" applyFont="1" applyAlignment="1">
      <alignment wrapText="1"/>
    </xf>
    <xf numFmtId="3" fontId="5" fillId="0" borderId="0" xfId="0" applyNumberFormat="1" applyFont="1" applyAlignment="1">
      <alignment horizontal="right"/>
    </xf>
    <xf numFmtId="164" fontId="5" fillId="0" borderId="0" xfId="0" applyNumberFormat="1" applyFont="1" applyAlignment="1">
      <alignment horizontal="right"/>
    </xf>
    <xf numFmtId="0" fontId="2" fillId="0" borderId="0" xfId="0" quotePrefix="1" applyFont="1" applyAlignment="1">
      <alignment wrapText="1"/>
    </xf>
    <xf numFmtId="0" fontId="2" fillId="0" borderId="0" xfId="0" quotePrefix="1" applyFont="1"/>
    <xf numFmtId="0" fontId="3" fillId="0" borderId="4" xfId="0" applyFont="1" applyBorder="1"/>
    <xf numFmtId="0" fontId="5" fillId="0" borderId="4" xfId="0" applyFont="1" applyBorder="1" applyAlignment="1">
      <alignment wrapText="1"/>
    </xf>
    <xf numFmtId="3" fontId="3" fillId="0" borderId="4" xfId="0" applyNumberFormat="1" applyFont="1" applyBorder="1" applyAlignment="1">
      <alignment horizontal="right"/>
    </xf>
    <xf numFmtId="164" fontId="3" fillId="0" borderId="4" xfId="0" applyNumberFormat="1" applyFont="1" applyBorder="1" applyAlignment="1">
      <alignment horizontal="right"/>
    </xf>
    <xf numFmtId="0" fontId="2" fillId="0" borderId="0" xfId="0" applyFont="1" applyAlignment="1">
      <alignment horizontal="right"/>
    </xf>
    <xf numFmtId="0" fontId="5" fillId="0" borderId="0" xfId="0" applyFont="1"/>
    <xf numFmtId="17" fontId="2" fillId="0" borderId="3" xfId="0" quotePrefix="1" applyNumberFormat="1" applyFont="1" applyBorder="1" applyAlignment="1">
      <alignment horizontal="right"/>
    </xf>
    <xf numFmtId="0" fontId="2" fillId="0" borderId="3" xfId="0" quotePrefix="1" applyFont="1" applyBorder="1" applyAlignment="1">
      <alignment horizontal="right"/>
    </xf>
    <xf numFmtId="0" fontId="2" fillId="0" borderId="0" xfId="0" applyFont="1" applyAlignment="1">
      <alignment horizontal="left"/>
    </xf>
    <xf numFmtId="3" fontId="2" fillId="0" borderId="0" xfId="0" applyNumberFormat="1" applyFont="1" applyAlignment="1">
      <alignment horizontal="right"/>
    </xf>
    <xf numFmtId="165" fontId="2" fillId="0" borderId="0" xfId="0" applyNumberFormat="1" applyFont="1" applyAlignment="1">
      <alignment horizontal="right"/>
    </xf>
    <xf numFmtId="0" fontId="3" fillId="0" borderId="0" xfId="0" applyFont="1" applyAlignment="1">
      <alignment horizontal="left"/>
    </xf>
    <xf numFmtId="165" fontId="3" fillId="0" borderId="0" xfId="0" applyNumberFormat="1" applyFont="1" applyAlignment="1">
      <alignment horizontal="right"/>
    </xf>
    <xf numFmtId="0" fontId="5" fillId="0" borderId="0" xfId="0" applyFont="1" applyAlignment="1">
      <alignment horizontal="left"/>
    </xf>
    <xf numFmtId="0" fontId="4" fillId="0" borderId="0" xfId="0" applyFont="1"/>
    <xf numFmtId="0" fontId="3" fillId="0" borderId="1" xfId="0" applyFont="1" applyBorder="1" applyAlignment="1">
      <alignment vertical="top"/>
    </xf>
    <xf numFmtId="0" fontId="5" fillId="0" borderId="1" xfId="0" applyFont="1" applyBorder="1" applyAlignment="1">
      <alignment horizontal="left" vertical="top" wrapText="1"/>
    </xf>
    <xf numFmtId="0" fontId="5" fillId="0" borderId="0" xfId="0" applyFont="1" applyAlignment="1">
      <alignment vertical="top"/>
    </xf>
    <xf numFmtId="0" fontId="2" fillId="0" borderId="3" xfId="0" applyFont="1" applyBorder="1"/>
    <xf numFmtId="1" fontId="2" fillId="0" borderId="0" xfId="0" applyNumberFormat="1" applyFont="1"/>
    <xf numFmtId="1" fontId="3" fillId="0" borderId="0" xfId="0" applyNumberFormat="1" applyFont="1"/>
    <xf numFmtId="0" fontId="2" fillId="0" borderId="3" xfId="0" applyFont="1" applyBorder="1" applyAlignment="1">
      <alignment horizontal="right"/>
    </xf>
    <xf numFmtId="164" fontId="2" fillId="0" borderId="1" xfId="0" applyNumberFormat="1" applyFont="1" applyBorder="1" applyAlignment="1">
      <alignment wrapText="1"/>
    </xf>
    <xf numFmtId="0" fontId="2" fillId="0" borderId="1" xfId="0" applyFont="1" applyBorder="1" applyAlignment="1">
      <alignment wrapText="1"/>
    </xf>
    <xf numFmtId="0" fontId="2" fillId="0" borderId="1" xfId="0" applyFont="1" applyBorder="1" applyAlignment="1">
      <alignment horizontal="right" wrapText="1"/>
    </xf>
    <xf numFmtId="0" fontId="2" fillId="0" borderId="3" xfId="0" applyFont="1" applyBorder="1" applyAlignment="1">
      <alignment wrapText="1"/>
    </xf>
    <xf numFmtId="164" fontId="2" fillId="0" borderId="3" xfId="0" applyNumberFormat="1" applyFont="1" applyBorder="1" applyAlignment="1">
      <alignment wrapText="1"/>
    </xf>
    <xf numFmtId="164" fontId="2" fillId="0" borderId="0" xfId="0" applyNumberFormat="1" applyFont="1" applyAlignment="1">
      <alignment wrapText="1"/>
    </xf>
    <xf numFmtId="164" fontId="2" fillId="0" borderId="3" xfId="0" applyNumberFormat="1" applyFont="1" applyBorder="1" applyAlignment="1">
      <alignment horizontal="right" vertical="top" wrapText="1"/>
    </xf>
    <xf numFmtId="0" fontId="3" fillId="0" borderId="4" xfId="0" applyFont="1" applyBorder="1" applyAlignment="1">
      <alignment horizontal="left"/>
    </xf>
    <xf numFmtId="0" fontId="2" fillId="0" borderId="2" xfId="0" applyFont="1" applyBorder="1" applyAlignment="1">
      <alignment horizontal="left"/>
    </xf>
    <xf numFmtId="1" fontId="3" fillId="0" borderId="0" xfId="0" applyNumberFormat="1" applyFont="1" applyAlignment="1">
      <alignment horizontal="right"/>
    </xf>
    <xf numFmtId="0" fontId="2" fillId="0" borderId="2" xfId="0" applyFont="1" applyBorder="1" applyAlignment="1">
      <alignment horizontal="right" vertical="top" wrapText="1"/>
    </xf>
    <xf numFmtId="0" fontId="3" fillId="0" borderId="1" xfId="0" applyFont="1" applyBorder="1" applyAlignment="1">
      <alignment horizontal="left" wrapText="1"/>
    </xf>
    <xf numFmtId="17" fontId="2" fillId="0" borderId="5" xfId="0" applyNumberFormat="1" applyFont="1" applyBorder="1" applyAlignment="1">
      <alignment horizontal="right" vertical="top" wrapText="1"/>
    </xf>
    <xf numFmtId="0" fontId="3" fillId="0" borderId="1" xfId="0" applyFont="1" applyBorder="1" applyAlignment="1">
      <alignment horizontal="left"/>
    </xf>
    <xf numFmtId="0" fontId="5" fillId="0" borderId="1" xfId="0" applyFont="1" applyBorder="1"/>
    <xf numFmtId="0" fontId="5" fillId="0" borderId="2" xfId="0" applyFont="1" applyBorder="1"/>
    <xf numFmtId="0" fontId="5" fillId="0" borderId="3" xfId="0" applyFont="1" applyBorder="1"/>
    <xf numFmtId="0" fontId="5" fillId="0" borderId="0" xfId="0" applyFont="1" applyAlignment="1">
      <alignment horizontal="right"/>
    </xf>
    <xf numFmtId="0" fontId="3" fillId="0" borderId="0" xfId="0" applyFont="1" applyAlignment="1">
      <alignment horizontal="right"/>
    </xf>
    <xf numFmtId="164" fontId="5" fillId="0" borderId="2" xfId="0" applyNumberFormat="1" applyFont="1" applyBorder="1"/>
    <xf numFmtId="17" fontId="5" fillId="0" borderId="3" xfId="0" quotePrefix="1" applyNumberFormat="1" applyFont="1" applyBorder="1" applyAlignment="1">
      <alignment horizontal="right" vertical="top" wrapText="1"/>
    </xf>
    <xf numFmtId="164" fontId="5" fillId="0" borderId="0" xfId="0" applyNumberFormat="1" applyFont="1"/>
    <xf numFmtId="0" fontId="5" fillId="0" borderId="0" xfId="0" applyFont="1" applyAlignment="1">
      <alignment wrapText="1"/>
    </xf>
    <xf numFmtId="0" fontId="3" fillId="0" borderId="3" xfId="0" applyFont="1" applyBorder="1" applyAlignment="1">
      <alignment horizontal="left" wrapText="1"/>
    </xf>
    <xf numFmtId="0" fontId="5" fillId="0" borderId="3" xfId="0" applyFont="1" applyBorder="1" applyAlignment="1">
      <alignment horizontal="right" vertical="top" wrapText="1"/>
    </xf>
    <xf numFmtId="164" fontId="2" fillId="0" borderId="2" xfId="0" applyNumberFormat="1" applyFont="1" applyBorder="1" applyAlignment="1">
      <alignment wrapText="1"/>
    </xf>
    <xf numFmtId="0" fontId="2" fillId="0" borderId="3" xfId="0" applyFont="1" applyBorder="1" applyAlignment="1">
      <alignment horizontal="left" wrapText="1"/>
    </xf>
    <xf numFmtId="164" fontId="3" fillId="0" borderId="1" xfId="0" applyNumberFormat="1" applyFont="1" applyBorder="1" applyAlignment="1">
      <alignment wrapText="1"/>
    </xf>
    <xf numFmtId="164" fontId="3" fillId="0" borderId="0" xfId="0" applyNumberFormat="1" applyFont="1" applyAlignment="1">
      <alignment wrapText="1"/>
    </xf>
    <xf numFmtId="0" fontId="5" fillId="0" borderId="0" xfId="0" applyFont="1" applyAlignment="1">
      <alignment vertical="top" wrapText="1"/>
    </xf>
    <xf numFmtId="0" fontId="3" fillId="0" borderId="1" xfId="0" applyFont="1" applyBorder="1" applyAlignment="1">
      <alignment horizontal="right"/>
    </xf>
    <xf numFmtId="0" fontId="4" fillId="0" borderId="3" xfId="0" applyFont="1" applyBorder="1" applyAlignment="1">
      <alignment horizontal="left"/>
    </xf>
    <xf numFmtId="2" fontId="5" fillId="0" borderId="0" xfId="0" applyNumberFormat="1" applyFont="1"/>
    <xf numFmtId="2" fontId="3" fillId="0" borderId="0" xfId="0" applyNumberFormat="1" applyFont="1"/>
    <xf numFmtId="2" fontId="5" fillId="0" borderId="3" xfId="0" applyNumberFormat="1" applyFont="1" applyBorder="1" applyAlignment="1">
      <alignment horizontal="right" wrapText="1"/>
    </xf>
    <xf numFmtId="2" fontId="5" fillId="0" borderId="0" xfId="0" applyNumberFormat="1" applyFont="1" applyAlignment="1">
      <alignment horizontal="right"/>
    </xf>
    <xf numFmtId="0" fontId="2" fillId="0" borderId="0" xfId="0" applyFont="1" applyAlignment="1">
      <alignment vertical="top"/>
    </xf>
    <xf numFmtId="0" fontId="9" fillId="0" borderId="0" xfId="0" applyFont="1"/>
    <xf numFmtId="17" fontId="5" fillId="0" borderId="3" xfId="0" quotePrefix="1" applyNumberFormat="1" applyFont="1" applyBorder="1" applyAlignment="1">
      <alignment horizontal="right"/>
    </xf>
    <xf numFmtId="0" fontId="5" fillId="0" borderId="3" xfId="0" quotePrefix="1" applyFont="1" applyBorder="1" applyAlignment="1">
      <alignment horizontal="right"/>
    </xf>
    <xf numFmtId="0" fontId="4" fillId="0" borderId="0" xfId="0" applyFont="1" applyAlignment="1">
      <alignment horizontal="right"/>
    </xf>
    <xf numFmtId="0" fontId="4" fillId="0" borderId="3" xfId="0" applyFont="1" applyBorder="1" applyAlignment="1">
      <alignment horizontal="right"/>
    </xf>
    <xf numFmtId="1" fontId="2" fillId="0" borderId="0" xfId="0" applyNumberFormat="1" applyFont="1" applyAlignment="1">
      <alignment horizontal="right"/>
    </xf>
    <xf numFmtId="164" fontId="2" fillId="0" borderId="0" xfId="0" applyNumberFormat="1" applyFont="1" applyAlignment="1">
      <alignment horizontal="right"/>
    </xf>
    <xf numFmtId="0" fontId="3" fillId="0" borderId="4" xfId="0" applyFont="1" applyBorder="1" applyAlignment="1">
      <alignment horizontal="right"/>
    </xf>
    <xf numFmtId="0" fontId="5" fillId="0" borderId="3" xfId="0" quotePrefix="1" applyFont="1" applyBorder="1" applyAlignment="1">
      <alignment horizontal="right" vertical="top" wrapText="1"/>
    </xf>
    <xf numFmtId="164" fontId="2" fillId="0" borderId="0" xfId="0" applyNumberFormat="1" applyFont="1" applyAlignment="1">
      <alignment horizontal="right" wrapText="1"/>
    </xf>
    <xf numFmtId="164" fontId="5" fillId="0" borderId="0" xfId="0" applyNumberFormat="1" applyFont="1" applyAlignment="1">
      <alignment horizontal="right" wrapText="1"/>
    </xf>
    <xf numFmtId="164" fontId="3" fillId="0" borderId="4" xfId="0" applyNumberFormat="1" applyFont="1" applyBorder="1" applyAlignment="1">
      <alignment horizontal="right" wrapText="1"/>
    </xf>
    <xf numFmtId="0" fontId="2" fillId="0" borderId="1" xfId="0" applyFont="1" applyBorder="1" applyAlignment="1">
      <alignment horizontal="left" wrapText="1"/>
    </xf>
    <xf numFmtId="3" fontId="4" fillId="0" borderId="0" xfId="0" applyNumberFormat="1" applyFont="1" applyAlignment="1">
      <alignment horizontal="right"/>
    </xf>
    <xf numFmtId="3" fontId="5" fillId="0" borderId="0" xfId="0" applyNumberFormat="1" applyFont="1"/>
    <xf numFmtId="3" fontId="2" fillId="0" borderId="0" xfId="0" applyNumberFormat="1" applyFont="1" applyAlignment="1">
      <alignment horizontal="right" wrapText="1"/>
    </xf>
    <xf numFmtId="3" fontId="3" fillId="0" borderId="0" xfId="0" applyNumberFormat="1" applyFont="1" applyAlignment="1">
      <alignment horizontal="right" wrapText="1"/>
    </xf>
    <xf numFmtId="0" fontId="3" fillId="0" borderId="2" xfId="0" applyFont="1" applyBorder="1" applyAlignment="1">
      <alignment horizontal="left"/>
    </xf>
    <xf numFmtId="2" fontId="5" fillId="0" borderId="0" xfId="0" applyNumberFormat="1" applyFont="1" applyAlignment="1">
      <alignment horizontal="right" wrapText="1"/>
    </xf>
    <xf numFmtId="0" fontId="2" fillId="0" borderId="0" xfId="2" applyFont="1"/>
    <xf numFmtId="0" fontId="3" fillId="0" borderId="0" xfId="2" applyFont="1"/>
    <xf numFmtId="0" fontId="2" fillId="0" borderId="4" xfId="2" applyFont="1" applyBorder="1"/>
    <xf numFmtId="0" fontId="3" fillId="0" borderId="4" xfId="2" applyFont="1" applyBorder="1"/>
    <xf numFmtId="0" fontId="2" fillId="0" borderId="6" xfId="2" applyFont="1" applyBorder="1"/>
    <xf numFmtId="2" fontId="2" fillId="0" borderId="0" xfId="2" applyNumberFormat="1" applyFont="1"/>
    <xf numFmtId="2" fontId="3" fillId="0" borderId="0" xfId="2" applyNumberFormat="1" applyFont="1"/>
    <xf numFmtId="2" fontId="2" fillId="0" borderId="4" xfId="2" applyNumberFormat="1" applyFont="1" applyBorder="1"/>
    <xf numFmtId="2" fontId="3" fillId="0" borderId="4" xfId="2" applyNumberFormat="1" applyFont="1" applyBorder="1"/>
    <xf numFmtId="0" fontId="11" fillId="0" borderId="0" xfId="1" applyFont="1" applyAlignment="1" applyProtection="1">
      <alignment vertical="top"/>
    </xf>
    <xf numFmtId="0" fontId="11" fillId="0" borderId="0" xfId="1" applyFont="1" applyAlignment="1" applyProtection="1">
      <alignment wrapText="1"/>
    </xf>
    <xf numFmtId="0" fontId="11" fillId="0" borderId="0" xfId="1" applyFont="1" applyAlignment="1" applyProtection="1"/>
    <xf numFmtId="2" fontId="2" fillId="0" borderId="0" xfId="0" applyNumberFormat="1" applyFont="1"/>
    <xf numFmtId="0" fontId="2" fillId="0" borderId="4" xfId="0" applyFont="1" applyBorder="1"/>
    <xf numFmtId="2" fontId="2" fillId="0" borderId="4" xfId="0" applyNumberFormat="1" applyFont="1" applyBorder="1"/>
    <xf numFmtId="2" fontId="3" fillId="0" borderId="4" xfId="0" applyNumberFormat="1" applyFont="1" applyBorder="1"/>
    <xf numFmtId="3" fontId="15" fillId="0" borderId="0" xfId="0" applyNumberFormat="1" applyFont="1"/>
    <xf numFmtId="164" fontId="2" fillId="0" borderId="0" xfId="0" applyNumberFormat="1" applyFont="1" applyAlignment="1">
      <alignment vertical="top" wrapText="1"/>
    </xf>
    <xf numFmtId="3" fontId="2" fillId="0" borderId="0" xfId="0" applyNumberFormat="1" applyFont="1" applyAlignment="1">
      <alignment wrapText="1"/>
    </xf>
    <xf numFmtId="0" fontId="5" fillId="0" borderId="4" xfId="0" applyFont="1" applyBorder="1"/>
    <xf numFmtId="164" fontId="2" fillId="0" borderId="3" xfId="0" applyNumberFormat="1" applyFont="1" applyBorder="1" applyAlignment="1">
      <alignment horizontal="left" vertical="top" wrapText="1"/>
    </xf>
    <xf numFmtId="165" fontId="3" fillId="0" borderId="4" xfId="0" applyNumberFormat="1" applyFont="1" applyBorder="1" applyAlignment="1">
      <alignment horizontal="right"/>
    </xf>
    <xf numFmtId="0" fontId="12" fillId="0" borderId="2" xfId="0" applyFont="1" applyBorder="1"/>
    <xf numFmtId="0" fontId="16" fillId="0" borderId="0" xfId="1" applyFont="1" applyAlignment="1" applyProtection="1">
      <alignment vertical="top"/>
    </xf>
    <xf numFmtId="0" fontId="16" fillId="0" borderId="0" xfId="1" applyFont="1" applyAlignment="1" applyProtection="1">
      <alignment wrapText="1"/>
    </xf>
    <xf numFmtId="0" fontId="16" fillId="0" borderId="0" xfId="1" applyFont="1" applyAlignment="1" applyProtection="1"/>
    <xf numFmtId="0" fontId="17" fillId="0" borderId="0" xfId="0" applyFont="1" applyAlignment="1">
      <alignment vertical="top"/>
    </xf>
    <xf numFmtId="0" fontId="18" fillId="0" borderId="0" xfId="0" applyFont="1" applyAlignment="1">
      <alignment wrapText="1"/>
    </xf>
    <xf numFmtId="0" fontId="18" fillId="0" borderId="0" xfId="0" applyFont="1" applyAlignment="1">
      <alignment vertical="top"/>
    </xf>
    <xf numFmtId="0" fontId="19" fillId="0" borderId="0" xfId="0" applyFont="1" applyAlignment="1">
      <alignment vertical="top"/>
    </xf>
    <xf numFmtId="3" fontId="3" fillId="0" borderId="4" xfId="0" applyNumberFormat="1" applyFont="1" applyBorder="1" applyAlignment="1">
      <alignment horizontal="right" wrapText="1"/>
    </xf>
    <xf numFmtId="164" fontId="3" fillId="0" borderId="0" xfId="0" applyNumberFormat="1" applyFont="1" applyAlignment="1">
      <alignment horizontal="right" wrapText="1"/>
    </xf>
    <xf numFmtId="0" fontId="5" fillId="0" borderId="3" xfId="0" applyFont="1" applyBorder="1" applyAlignment="1">
      <alignment horizontal="right"/>
    </xf>
    <xf numFmtId="2" fontId="4" fillId="0" borderId="0" xfId="0" applyNumberFormat="1" applyFont="1"/>
    <xf numFmtId="0" fontId="13" fillId="0" borderId="0" xfId="0" applyFont="1" applyAlignment="1">
      <alignment vertical="top"/>
    </xf>
    <xf numFmtId="0" fontId="4" fillId="0" borderId="0" xfId="0" applyFont="1" applyAlignment="1">
      <alignment wrapText="1"/>
    </xf>
    <xf numFmtId="0" fontId="4" fillId="0" borderId="0" xfId="0" applyFont="1" applyAlignment="1">
      <alignment vertical="top" wrapText="1"/>
    </xf>
    <xf numFmtId="17" fontId="2" fillId="0" borderId="0" xfId="0" quotePrefix="1" applyNumberFormat="1" applyFont="1"/>
    <xf numFmtId="17" fontId="2" fillId="0" borderId="0" xfId="0" quotePrefix="1" applyNumberFormat="1" applyFont="1" applyAlignment="1">
      <alignment horizontal="right" vertical="top"/>
    </xf>
    <xf numFmtId="164" fontId="2" fillId="0" borderId="0" xfId="0" applyNumberFormat="1" applyFont="1" applyAlignment="1">
      <alignment horizontal="right" vertical="top" wrapText="1"/>
    </xf>
    <xf numFmtId="164" fontId="2" fillId="0" borderId="0" xfId="0" applyNumberFormat="1" applyFont="1" applyAlignment="1">
      <alignment horizontal="left" vertical="top" wrapText="1"/>
    </xf>
    <xf numFmtId="0" fontId="3" fillId="0" borderId="0" xfId="0" applyFont="1" applyAlignment="1">
      <alignment horizontal="left" wrapText="1"/>
    </xf>
    <xf numFmtId="0" fontId="5" fillId="0" borderId="0" xfId="0" applyFont="1" applyAlignment="1">
      <alignment horizontal="right" vertical="top" wrapText="1"/>
    </xf>
    <xf numFmtId="0" fontId="5" fillId="0" borderId="0" xfId="0" applyFont="1" applyAlignment="1">
      <alignment horizontal="right" wrapText="1"/>
    </xf>
    <xf numFmtId="0" fontId="0" fillId="0" borderId="0" xfId="0" applyAlignment="1">
      <alignment horizontal="right" wrapText="1"/>
    </xf>
    <xf numFmtId="0" fontId="0" fillId="0" borderId="0" xfId="0" applyAlignment="1">
      <alignment horizontal="right"/>
    </xf>
    <xf numFmtId="17" fontId="2" fillId="0" borderId="2" xfId="0" quotePrefix="1" applyNumberFormat="1" applyFont="1" applyBorder="1" applyAlignment="1">
      <alignment horizontal="right"/>
    </xf>
    <xf numFmtId="17" fontId="2" fillId="0" borderId="2" xfId="0" quotePrefix="1" applyNumberFormat="1" applyFont="1" applyBorder="1" applyAlignment="1">
      <alignment horizontal="left"/>
    </xf>
    <xf numFmtId="0" fontId="2" fillId="0" borderId="2" xfId="0" applyFont="1" applyBorder="1" applyAlignment="1">
      <alignment horizontal="right"/>
    </xf>
    <xf numFmtId="0" fontId="3" fillId="0" borderId="6" xfId="0" applyFont="1" applyBorder="1"/>
    <xf numFmtId="0" fontId="3" fillId="0" borderId="6" xfId="0" applyFont="1" applyBorder="1" applyAlignment="1">
      <alignment wrapText="1"/>
    </xf>
    <xf numFmtId="164" fontId="2" fillId="0" borderId="0" xfId="0" quotePrefix="1" applyNumberFormat="1" applyFont="1" applyAlignment="1">
      <alignment horizontal="right"/>
    </xf>
    <xf numFmtId="3" fontId="3" fillId="0" borderId="6" xfId="0" applyNumberFormat="1" applyFont="1" applyBorder="1" applyAlignment="1">
      <alignment horizontal="right"/>
    </xf>
    <xf numFmtId="164" fontId="3" fillId="0" borderId="6" xfId="0" applyNumberFormat="1" applyFont="1" applyBorder="1" applyAlignment="1">
      <alignment horizontal="right"/>
    </xf>
    <xf numFmtId="17" fontId="20" fillId="0" borderId="3" xfId="0" quotePrefix="1" applyNumberFormat="1" applyFont="1" applyBorder="1" applyAlignment="1">
      <alignment horizontal="right"/>
    </xf>
    <xf numFmtId="0" fontId="20" fillId="0" borderId="3" xfId="0" quotePrefix="1" applyFont="1" applyBorder="1" applyAlignment="1">
      <alignment horizontal="right"/>
    </xf>
    <xf numFmtId="0" fontId="3" fillId="0" borderId="0" xfId="0" applyFont="1" applyAlignment="1">
      <alignment vertical="top"/>
    </xf>
    <xf numFmtId="1" fontId="3" fillId="0" borderId="3" xfId="0" applyNumberFormat="1" applyFont="1" applyBorder="1" applyAlignment="1">
      <alignment horizontal="right"/>
    </xf>
    <xf numFmtId="0" fontId="20" fillId="0" borderId="0" xfId="0" applyFont="1"/>
    <xf numFmtId="1" fontId="21" fillId="0" borderId="0" xfId="0" applyNumberFormat="1" applyFont="1" applyAlignment="1">
      <alignment horizontal="right"/>
    </xf>
    <xf numFmtId="1" fontId="20" fillId="0" borderId="0" xfId="0" applyNumberFormat="1" applyFont="1" applyAlignment="1">
      <alignment vertical="top" wrapText="1"/>
    </xf>
    <xf numFmtId="17" fontId="2" fillId="0" borderId="5" xfId="0" quotePrefix="1" applyNumberFormat="1" applyFont="1" applyBorder="1" applyAlignment="1">
      <alignment horizontal="right" vertical="top"/>
    </xf>
    <xf numFmtId="17" fontId="20" fillId="0" borderId="0" xfId="0" quotePrefix="1" applyNumberFormat="1" applyFont="1" applyAlignment="1">
      <alignment horizontal="right"/>
    </xf>
    <xf numFmtId="0" fontId="20" fillId="0" borderId="0" xfId="0" quotePrefix="1" applyFont="1" applyAlignment="1">
      <alignment horizontal="right"/>
    </xf>
    <xf numFmtId="0" fontId="22" fillId="0" borderId="0" xfId="0" applyFont="1"/>
    <xf numFmtId="0" fontId="22" fillId="0" borderId="3" xfId="0" applyFont="1" applyBorder="1"/>
    <xf numFmtId="0" fontId="20" fillId="0" borderId="3" xfId="0" applyFont="1" applyBorder="1"/>
    <xf numFmtId="0" fontId="23" fillId="0" borderId="0" xfId="0" applyFont="1"/>
    <xf numFmtId="0" fontId="20" fillId="0" borderId="0" xfId="0" applyFont="1" applyAlignment="1">
      <alignment horizontal="right" vertical="top" wrapText="1"/>
    </xf>
    <xf numFmtId="164" fontId="20" fillId="0" borderId="0" xfId="0" applyNumberFormat="1" applyFont="1" applyAlignment="1">
      <alignment horizontal="right" vertical="top" wrapText="1"/>
    </xf>
    <xf numFmtId="0" fontId="21" fillId="0" borderId="0" xfId="0" applyFont="1"/>
    <xf numFmtId="3" fontId="20" fillId="0" borderId="0" xfId="0" applyNumberFormat="1" applyFont="1" applyAlignment="1">
      <alignment horizontal="right"/>
    </xf>
    <xf numFmtId="164" fontId="20" fillId="0" borderId="0" xfId="0" applyNumberFormat="1" applyFont="1" applyAlignment="1">
      <alignment horizontal="right"/>
    </xf>
    <xf numFmtId="17" fontId="5" fillId="0" borderId="0" xfId="0" quotePrefix="1" applyNumberFormat="1" applyFont="1" applyAlignment="1">
      <alignment horizontal="right"/>
    </xf>
    <xf numFmtId="0" fontId="5" fillId="0" borderId="0" xfId="0" quotePrefix="1" applyFont="1" applyAlignment="1">
      <alignment horizontal="right"/>
    </xf>
    <xf numFmtId="17" fontId="2" fillId="0" borderId="0" xfId="0" quotePrefix="1" applyNumberFormat="1" applyFont="1" applyAlignment="1">
      <alignment horizontal="right"/>
    </xf>
    <xf numFmtId="17" fontId="2" fillId="0" borderId="0" xfId="0" applyNumberFormat="1" applyFont="1" applyAlignment="1">
      <alignment horizontal="right" vertical="top" wrapText="1"/>
    </xf>
    <xf numFmtId="0" fontId="20" fillId="0" borderId="0" xfId="0" applyFont="1" applyAlignment="1">
      <alignment horizontal="right"/>
    </xf>
    <xf numFmtId="17" fontId="20" fillId="0" borderId="0" xfId="0" quotePrefix="1" applyNumberFormat="1" applyFont="1" applyAlignment="1">
      <alignment horizontal="right" vertical="top" wrapText="1"/>
    </xf>
    <xf numFmtId="17" fontId="5" fillId="0" borderId="0" xfId="0" quotePrefix="1" applyNumberFormat="1" applyFont="1" applyAlignment="1">
      <alignment horizontal="right" vertical="top" wrapText="1"/>
    </xf>
    <xf numFmtId="0" fontId="5" fillId="0" borderId="0" xfId="0" quotePrefix="1" applyFont="1" applyAlignment="1">
      <alignment horizontal="right" vertical="top" wrapText="1"/>
    </xf>
    <xf numFmtId="17" fontId="2" fillId="0" borderId="3" xfId="0" quotePrefix="1" applyNumberFormat="1" applyFont="1" applyBorder="1" applyAlignment="1">
      <alignment horizontal="right" vertical="top" wrapText="1"/>
    </xf>
    <xf numFmtId="17" fontId="2" fillId="0" borderId="0" xfId="0" quotePrefix="1" applyNumberFormat="1" applyFont="1" applyAlignment="1">
      <alignment horizontal="right" vertical="top" wrapText="1"/>
    </xf>
    <xf numFmtId="0" fontId="0" fillId="0" borderId="1" xfId="0" quotePrefix="1" applyBorder="1"/>
    <xf numFmtId="0" fontId="3" fillId="0" borderId="0" xfId="0" applyFont="1" applyAlignment="1">
      <alignment vertical="top" wrapText="1"/>
    </xf>
    <xf numFmtId="17" fontId="2" fillId="0" borderId="6" xfId="0" applyNumberFormat="1" applyFont="1" applyBorder="1" applyAlignment="1">
      <alignment horizontal="right" vertical="top" wrapText="1"/>
    </xf>
    <xf numFmtId="3" fontId="21" fillId="0" borderId="0" xfId="0" applyNumberFormat="1" applyFont="1" applyAlignment="1">
      <alignment horizontal="right"/>
    </xf>
    <xf numFmtId="0" fontId="21" fillId="0" borderId="0" xfId="0" applyFont="1" applyAlignment="1">
      <alignment horizontal="right"/>
    </xf>
    <xf numFmtId="0" fontId="4" fillId="0" borderId="0" xfId="0" applyFont="1" applyAlignment="1">
      <alignment horizontal="left" wrapText="1"/>
    </xf>
    <xf numFmtId="3" fontId="2" fillId="0" borderId="0" xfId="0" applyNumberFormat="1" applyFont="1"/>
    <xf numFmtId="3" fontId="2" fillId="0" borderId="4" xfId="0" applyNumberFormat="1" applyFont="1" applyBorder="1" applyAlignment="1">
      <alignment horizontal="right"/>
    </xf>
    <xf numFmtId="3" fontId="2" fillId="0" borderId="4" xfId="0" applyNumberFormat="1" applyFont="1" applyBorder="1"/>
    <xf numFmtId="3" fontId="3" fillId="0" borderId="4" xfId="0" applyNumberFormat="1" applyFont="1" applyBorder="1" applyAlignment="1">
      <alignment horizontal="left"/>
    </xf>
    <xf numFmtId="0" fontId="4" fillId="0" borderId="0" xfId="0" applyFont="1" applyAlignment="1">
      <alignment vertical="top"/>
    </xf>
    <xf numFmtId="0" fontId="4" fillId="0" borderId="1" xfId="0" applyFont="1" applyBorder="1" applyAlignment="1">
      <alignment vertical="top"/>
    </xf>
    <xf numFmtId="0" fontId="14" fillId="0" borderId="1" xfId="0" applyFont="1" applyBorder="1" applyAlignment="1">
      <alignment vertical="top" wrapText="1"/>
    </xf>
    <xf numFmtId="164" fontId="14" fillId="0" borderId="1" xfId="0" applyNumberFormat="1" applyFont="1" applyBorder="1" applyAlignment="1">
      <alignment vertical="top" wrapText="1"/>
    </xf>
    <xf numFmtId="0" fontId="4" fillId="0" borderId="0" xfId="0" applyFont="1" applyAlignment="1">
      <alignment horizontal="left" vertical="top" wrapText="1"/>
    </xf>
    <xf numFmtId="166" fontId="2" fillId="0" borderId="0" xfId="3" quotePrefix="1" applyNumberFormat="1" applyFont="1" applyBorder="1"/>
    <xf numFmtId="3" fontId="2" fillId="0" borderId="0" xfId="0" quotePrefix="1" applyNumberFormat="1" applyFont="1"/>
    <xf numFmtId="166" fontId="2" fillId="0" borderId="0" xfId="0" applyNumberFormat="1" applyFont="1" applyAlignment="1">
      <alignment horizontal="right" wrapText="1"/>
    </xf>
    <xf numFmtId="0" fontId="3" fillId="0" borderId="4" xfId="0" applyFont="1" applyBorder="1" applyAlignment="1">
      <alignment horizontal="left" wrapText="1"/>
    </xf>
    <xf numFmtId="0" fontId="4" fillId="0" borderId="0" xfId="0" applyFont="1" applyAlignment="1">
      <alignment horizontal="left" vertical="top" wrapText="1"/>
    </xf>
    <xf numFmtId="0" fontId="0" fillId="0" borderId="4" xfId="0" applyBorder="1" applyAlignment="1">
      <alignment horizontal="left" wrapText="1"/>
    </xf>
    <xf numFmtId="0" fontId="4" fillId="0" borderId="1" xfId="0" applyFont="1" applyBorder="1" applyAlignment="1">
      <alignment horizontal="left" vertical="top" wrapText="1"/>
    </xf>
    <xf numFmtId="0" fontId="2" fillId="0" borderId="2" xfId="0" applyFont="1" applyBorder="1" applyAlignment="1">
      <alignment horizontal="left" vertical="top" wrapText="1"/>
    </xf>
    <xf numFmtId="0" fontId="5" fillId="0" borderId="2" xfId="0" applyFont="1" applyBorder="1" applyAlignment="1">
      <alignment horizontal="left" vertical="top" wrapText="1"/>
    </xf>
    <xf numFmtId="0" fontId="13" fillId="0" borderId="1" xfId="0" applyFont="1" applyBorder="1" applyAlignment="1">
      <alignment horizontal="left" vertical="top" wrapText="1"/>
    </xf>
    <xf numFmtId="0" fontId="3" fillId="0" borderId="4" xfId="0" applyFont="1" applyBorder="1" applyAlignment="1">
      <alignment wrapText="1"/>
    </xf>
    <xf numFmtId="0" fontId="0" fillId="0" borderId="4" xfId="0" applyBorder="1" applyAlignment="1">
      <alignment wrapText="1"/>
    </xf>
    <xf numFmtId="0" fontId="4" fillId="0" borderId="0" xfId="0" applyFont="1" applyAlignment="1">
      <alignment vertical="top" wrapText="1"/>
    </xf>
    <xf numFmtId="0" fontId="13" fillId="0" borderId="0" xfId="0" applyFont="1" applyAlignment="1">
      <alignment vertical="top"/>
    </xf>
    <xf numFmtId="0" fontId="4" fillId="0" borderId="1" xfId="0" applyFont="1" applyBorder="1" applyAlignment="1">
      <alignment horizontal="left" vertical="top"/>
    </xf>
    <xf numFmtId="0" fontId="2" fillId="0" borderId="1" xfId="0" applyFont="1" applyBorder="1" applyAlignment="1">
      <alignment horizontal="left" wrapText="1"/>
    </xf>
    <xf numFmtId="0" fontId="0" fillId="0" borderId="1" xfId="0" applyBorder="1" applyAlignment="1">
      <alignment horizontal="left" vertical="top" wrapText="1"/>
    </xf>
    <xf numFmtId="0" fontId="13" fillId="0" borderId="0" xfId="0" applyFont="1"/>
    <xf numFmtId="0" fontId="2" fillId="0" borderId="0" xfId="0" applyFont="1" applyAlignment="1">
      <alignment horizontal="left" wrapText="1"/>
    </xf>
    <xf numFmtId="0" fontId="2" fillId="0" borderId="2" xfId="0" applyFont="1" applyBorder="1" applyAlignment="1">
      <alignment horizontal="left"/>
    </xf>
    <xf numFmtId="0" fontId="2" fillId="0" borderId="4" xfId="0" applyFont="1" applyBorder="1" applyAlignment="1">
      <alignment horizontal="left" wrapText="1"/>
    </xf>
    <xf numFmtId="0" fontId="3" fillId="0" borderId="4" xfId="0" applyFont="1" applyBorder="1" applyAlignment="1">
      <alignment horizontal="left"/>
    </xf>
    <xf numFmtId="0" fontId="0" fillId="0" borderId="4" xfId="0" applyBorder="1"/>
    <xf numFmtId="0" fontId="2" fillId="0" borderId="2" xfId="0" applyFont="1" applyBorder="1" applyAlignment="1">
      <alignment horizontal="left" wrapText="1"/>
    </xf>
    <xf numFmtId="0" fontId="3" fillId="0" borderId="4" xfId="0" applyFont="1" applyBorder="1" applyAlignment="1">
      <alignment horizontal="left" vertical="top" wrapText="1"/>
    </xf>
    <xf numFmtId="0" fontId="4" fillId="0" borderId="0" xfId="0" applyFont="1" applyAlignment="1">
      <alignment horizontal="left" wrapText="1"/>
    </xf>
    <xf numFmtId="0" fontId="0" fillId="0" borderId="0" xfId="0" applyAlignment="1">
      <alignment horizontal="left" wrapText="1"/>
    </xf>
    <xf numFmtId="0" fontId="0" fillId="0" borderId="0" xfId="0" applyAlignment="1">
      <alignment horizontal="left" vertical="top" wrapText="1"/>
    </xf>
    <xf numFmtId="0" fontId="2" fillId="0" borderId="1" xfId="0" applyFont="1" applyBorder="1" applyAlignment="1">
      <alignment horizontal="right" wrapText="1"/>
    </xf>
    <xf numFmtId="0" fontId="5" fillId="0" borderId="3" xfId="0" applyFont="1" applyBorder="1" applyAlignment="1">
      <alignment horizontal="right" wrapText="1"/>
    </xf>
    <xf numFmtId="0" fontId="5" fillId="0" borderId="1" xfId="0" applyFont="1" applyBorder="1" applyAlignment="1">
      <alignment horizontal="right" wrapText="1"/>
    </xf>
    <xf numFmtId="0" fontId="4" fillId="0" borderId="1" xfId="0" applyFont="1" applyBorder="1" applyAlignment="1">
      <alignment vertical="top" wrapText="1"/>
    </xf>
    <xf numFmtId="0" fontId="13" fillId="0" borderId="1" xfId="0" applyFont="1" applyBorder="1"/>
    <xf numFmtId="0" fontId="0" fillId="0" borderId="3" xfId="0" applyBorder="1" applyAlignment="1">
      <alignment horizontal="right" wrapText="1"/>
    </xf>
    <xf numFmtId="0" fontId="3" fillId="0" borderId="1" xfId="0" applyFont="1" applyBorder="1" applyAlignment="1">
      <alignment horizontal="right"/>
    </xf>
    <xf numFmtId="0" fontId="0" fillId="0" borderId="3" xfId="0" applyBorder="1"/>
    <xf numFmtId="0" fontId="0" fillId="0" borderId="3" xfId="0" applyBorder="1" applyAlignment="1">
      <alignment horizontal="right"/>
    </xf>
    <xf numFmtId="0" fontId="0" fillId="0" borderId="1" xfId="0" applyBorder="1" applyAlignment="1">
      <alignment vertical="top"/>
    </xf>
    <xf numFmtId="2" fontId="5" fillId="0" borderId="1" xfId="0" applyNumberFormat="1" applyFont="1" applyBorder="1" applyAlignment="1">
      <alignment horizontal="right" wrapText="1"/>
    </xf>
    <xf numFmtId="2" fontId="2" fillId="0" borderId="1" xfId="0" applyNumberFormat="1" applyFont="1" applyBorder="1" applyAlignment="1">
      <alignment horizontal="right" wrapText="1"/>
    </xf>
    <xf numFmtId="2" fontId="5" fillId="0" borderId="3" xfId="0" applyNumberFormat="1" applyFont="1" applyBorder="1" applyAlignment="1">
      <alignment horizontal="right" wrapText="1"/>
    </xf>
    <xf numFmtId="2" fontId="3" fillId="0" borderId="1" xfId="0" applyNumberFormat="1" applyFont="1" applyBorder="1" applyAlignment="1">
      <alignment horizontal="right"/>
    </xf>
    <xf numFmtId="0" fontId="4" fillId="0" borderId="1" xfId="0" applyFont="1" applyBorder="1" applyAlignment="1">
      <alignment horizontal="left" wrapText="1"/>
    </xf>
    <xf numFmtId="0" fontId="4" fillId="0" borderId="1" xfId="0" applyFont="1" applyBorder="1" applyAlignment="1">
      <alignment wrapText="1"/>
    </xf>
    <xf numFmtId="0" fontId="0" fillId="0" borderId="1" xfId="0" applyBorder="1"/>
    <xf numFmtId="0" fontId="3" fillId="0" borderId="0" xfId="0" applyFont="1" applyAlignment="1">
      <alignment horizontal="left"/>
    </xf>
    <xf numFmtId="0" fontId="4" fillId="0" borderId="6" xfId="0" applyFont="1" applyBorder="1" applyAlignment="1">
      <alignment horizontal="left" vertical="top" wrapText="1"/>
    </xf>
    <xf numFmtId="0" fontId="4" fillId="0" borderId="0" xfId="0" applyFont="1" applyAlignment="1">
      <alignment vertical="top"/>
    </xf>
    <xf numFmtId="2" fontId="5" fillId="0" borderId="0" xfId="0" applyNumberFormat="1" applyFont="1" applyAlignment="1">
      <alignment horizontal="right" wrapText="1"/>
    </xf>
  </cellXfs>
  <cellStyles count="4">
    <cellStyle name="Hyperlänk" xfId="1" builtinId="8"/>
    <cellStyle name="Normal" xfId="0" builtinId="0"/>
    <cellStyle name="Normal 2" xfId="2" xr:uid="{C539E0E5-67F9-4709-AD16-6871AC59B6B2}"/>
    <cellStyle name="Procent" xfId="3" builtinId="5"/>
  </cellStyles>
  <dxfs count="0"/>
  <tableStyles count="0" defaultTableStyle="TableStyleMedium9" defaultPivotStyle="PivotStyleLight16"/>
  <colors>
    <mruColors>
      <color rgb="FF33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8AA76-2DA7-4B1E-8C05-669B34F7B3B9}">
  <sheetPr codeName="Blad26"/>
  <dimension ref="A1:B49"/>
  <sheetViews>
    <sheetView tabSelected="1" zoomScaleNormal="100" workbookViewId="0">
      <selection activeCell="D4" sqref="D4"/>
    </sheetView>
  </sheetViews>
  <sheetFormatPr defaultColWidth="9.28515625" defaultRowHeight="11.25" x14ac:dyDescent="0.2"/>
  <cols>
    <col min="1" max="1" width="7.85546875" style="1" customWidth="1"/>
    <col min="2" max="2" width="77.7109375" style="1" customWidth="1"/>
    <col min="3" max="16384" width="9.28515625" style="1"/>
  </cols>
  <sheetData>
    <row r="1" spans="1:2" ht="12.75" x14ac:dyDescent="0.2">
      <c r="A1" s="81" t="str">
        <f>"TABELLER ÖVER ARBETSSÖKANDE I STOCKHOLMS STAD - "&amp;UPPER(TEXT('Tab1'!$D$2,"MMMM"))&amp;" "&amp;TEXT('Tab1'!$D$2,"ÅÅÅÅ")</f>
        <v>TABELLER ÖVER ARBETSSÖKANDE I STOCKHOLMS STAD - MAJ 2026</v>
      </c>
    </row>
    <row r="2" spans="1:2" ht="12.75" x14ac:dyDescent="0.2">
      <c r="A2" s="81"/>
    </row>
    <row r="3" spans="1:2" x14ac:dyDescent="0.2">
      <c r="A3" s="13" t="s">
        <v>101</v>
      </c>
    </row>
    <row r="4" spans="1:2" x14ac:dyDescent="0.2">
      <c r="A4" s="36" t="s">
        <v>144</v>
      </c>
    </row>
    <row r="5" spans="1:2" x14ac:dyDescent="0.2">
      <c r="A5" s="123" t="s">
        <v>1</v>
      </c>
      <c r="B5" s="124" t="s">
        <v>145</v>
      </c>
    </row>
    <row r="6" spans="1:2" x14ac:dyDescent="0.2">
      <c r="A6" s="123" t="s">
        <v>2</v>
      </c>
      <c r="B6" s="124" t="s">
        <v>146</v>
      </c>
    </row>
    <row r="7" spans="1:2" x14ac:dyDescent="0.2">
      <c r="A7" s="123" t="s">
        <v>3</v>
      </c>
      <c r="B7" s="124" t="s">
        <v>147</v>
      </c>
    </row>
    <row r="8" spans="1:2" x14ac:dyDescent="0.2">
      <c r="A8" s="123" t="s">
        <v>4</v>
      </c>
      <c r="B8" s="124" t="s">
        <v>148</v>
      </c>
    </row>
    <row r="9" spans="1:2" x14ac:dyDescent="0.2">
      <c r="A9" s="123" t="s">
        <v>5</v>
      </c>
      <c r="B9" s="124" t="s">
        <v>149</v>
      </c>
    </row>
    <row r="10" spans="1:2" x14ac:dyDescent="0.2">
      <c r="A10" s="125" t="s">
        <v>6</v>
      </c>
      <c r="B10" s="125" t="s">
        <v>150</v>
      </c>
    </row>
    <row r="11" spans="1:2" x14ac:dyDescent="0.2">
      <c r="A11" s="126" t="s">
        <v>87</v>
      </c>
      <c r="B11" s="127"/>
    </row>
    <row r="12" spans="1:2" x14ac:dyDescent="0.2">
      <c r="A12" s="123" t="s">
        <v>7</v>
      </c>
      <c r="B12" s="124" t="s">
        <v>151</v>
      </c>
    </row>
    <row r="13" spans="1:2" ht="11.25" customHeight="1" x14ac:dyDescent="0.2">
      <c r="A13" s="123" t="s">
        <v>8</v>
      </c>
      <c r="B13" s="124" t="s">
        <v>369</v>
      </c>
    </row>
    <row r="14" spans="1:2" x14ac:dyDescent="0.2">
      <c r="A14" s="123" t="s">
        <v>9</v>
      </c>
      <c r="B14" s="124" t="s">
        <v>370</v>
      </c>
    </row>
    <row r="15" spans="1:2" x14ac:dyDescent="0.2">
      <c r="A15" s="123" t="s">
        <v>10</v>
      </c>
      <c r="B15" s="124" t="s">
        <v>152</v>
      </c>
    </row>
    <row r="16" spans="1:2" x14ac:dyDescent="0.2">
      <c r="A16" s="128"/>
      <c r="B16" s="127"/>
    </row>
    <row r="17" spans="1:2" x14ac:dyDescent="0.2">
      <c r="A17" s="129" t="s">
        <v>153</v>
      </c>
      <c r="B17" s="127"/>
    </row>
    <row r="18" spans="1:2" x14ac:dyDescent="0.2">
      <c r="A18" s="126" t="s">
        <v>144</v>
      </c>
      <c r="B18" s="127"/>
    </row>
    <row r="19" spans="1:2" x14ac:dyDescent="0.2">
      <c r="A19" s="123" t="s">
        <v>11</v>
      </c>
      <c r="B19" s="124" t="s">
        <v>154</v>
      </c>
    </row>
    <row r="20" spans="1:2" x14ac:dyDescent="0.2">
      <c r="A20" s="123" t="s">
        <v>12</v>
      </c>
      <c r="B20" s="124" t="s">
        <v>155</v>
      </c>
    </row>
    <row r="21" spans="1:2" x14ac:dyDescent="0.2">
      <c r="A21" s="123" t="s">
        <v>13</v>
      </c>
      <c r="B21" s="124" t="s">
        <v>156</v>
      </c>
    </row>
    <row r="22" spans="1:2" x14ac:dyDescent="0.2">
      <c r="A22" s="123" t="s">
        <v>14</v>
      </c>
      <c r="B22" s="124" t="s">
        <v>157</v>
      </c>
    </row>
    <row r="23" spans="1:2" x14ac:dyDescent="0.2">
      <c r="A23" s="123" t="s">
        <v>15</v>
      </c>
      <c r="B23" s="124" t="s">
        <v>158</v>
      </c>
    </row>
    <row r="24" spans="1:2" x14ac:dyDescent="0.2">
      <c r="A24" s="123" t="s">
        <v>16</v>
      </c>
      <c r="B24" s="124" t="s">
        <v>159</v>
      </c>
    </row>
    <row r="25" spans="1:2" x14ac:dyDescent="0.2">
      <c r="A25" s="123" t="s">
        <v>17</v>
      </c>
      <c r="B25" s="124" t="s">
        <v>160</v>
      </c>
    </row>
    <row r="26" spans="1:2" x14ac:dyDescent="0.2">
      <c r="A26" s="123" t="s">
        <v>18</v>
      </c>
      <c r="B26" s="124" t="s">
        <v>161</v>
      </c>
    </row>
    <row r="27" spans="1:2" x14ac:dyDescent="0.2">
      <c r="A27" s="123" t="s">
        <v>19</v>
      </c>
      <c r="B27" s="124" t="s">
        <v>162</v>
      </c>
    </row>
    <row r="28" spans="1:2" x14ac:dyDescent="0.2">
      <c r="A28" s="126" t="s">
        <v>87</v>
      </c>
      <c r="B28" s="127"/>
    </row>
    <row r="29" spans="1:2" x14ac:dyDescent="0.2">
      <c r="A29" s="123" t="s">
        <v>20</v>
      </c>
      <c r="B29" s="124" t="s">
        <v>163</v>
      </c>
    </row>
    <row r="30" spans="1:2" x14ac:dyDescent="0.2">
      <c r="A30" s="123" t="s">
        <v>21</v>
      </c>
      <c r="B30" s="124" t="s">
        <v>372</v>
      </c>
    </row>
    <row r="31" spans="1:2" x14ac:dyDescent="0.2">
      <c r="A31" s="123" t="s">
        <v>22</v>
      </c>
      <c r="B31" s="124" t="s">
        <v>164</v>
      </c>
    </row>
    <row r="32" spans="1:2" ht="22.5" x14ac:dyDescent="0.2">
      <c r="A32" s="123" t="s">
        <v>23</v>
      </c>
      <c r="B32" s="124" t="s">
        <v>165</v>
      </c>
    </row>
    <row r="33" spans="1:2" x14ac:dyDescent="0.2">
      <c r="A33" s="128"/>
      <c r="B33" s="127"/>
    </row>
    <row r="34" spans="1:2" x14ac:dyDescent="0.2">
      <c r="A34" s="129" t="s">
        <v>166</v>
      </c>
      <c r="B34" s="127"/>
    </row>
    <row r="35" spans="1:2" x14ac:dyDescent="0.2">
      <c r="A35" s="123" t="s">
        <v>24</v>
      </c>
      <c r="B35" s="124" t="s">
        <v>167</v>
      </c>
    </row>
    <row r="36" spans="1:2" x14ac:dyDescent="0.2">
      <c r="A36" s="123" t="s">
        <v>25</v>
      </c>
      <c r="B36" s="124" t="s">
        <v>168</v>
      </c>
    </row>
    <row r="37" spans="1:2" ht="22.5" x14ac:dyDescent="0.2">
      <c r="A37" s="123" t="s">
        <v>26</v>
      </c>
      <c r="B37" s="124" t="s">
        <v>169</v>
      </c>
    </row>
    <row r="38" spans="1:2" x14ac:dyDescent="0.2">
      <c r="A38" s="123" t="s">
        <v>27</v>
      </c>
      <c r="B38" s="124" t="s">
        <v>185</v>
      </c>
    </row>
    <row r="39" spans="1:2" ht="22.5" x14ac:dyDescent="0.2">
      <c r="A39" s="123" t="s">
        <v>28</v>
      </c>
      <c r="B39" s="124" t="s">
        <v>170</v>
      </c>
    </row>
    <row r="40" spans="1:2" x14ac:dyDescent="0.2">
      <c r="A40" s="123" t="s">
        <v>29</v>
      </c>
      <c r="B40" s="124" t="s">
        <v>171</v>
      </c>
    </row>
    <row r="41" spans="1:2" x14ac:dyDescent="0.2">
      <c r="A41" s="123" t="s">
        <v>30</v>
      </c>
      <c r="B41" s="124" t="s">
        <v>172</v>
      </c>
    </row>
    <row r="42" spans="1:2" ht="11.25" customHeight="1" x14ac:dyDescent="0.2">
      <c r="A42" s="123" t="s">
        <v>173</v>
      </c>
      <c r="B42" s="124" t="s">
        <v>174</v>
      </c>
    </row>
    <row r="43" spans="1:2" x14ac:dyDescent="0.2">
      <c r="A43" s="123" t="s">
        <v>175</v>
      </c>
      <c r="B43" s="124" t="s">
        <v>186</v>
      </c>
    </row>
    <row r="44" spans="1:2" ht="22.5" x14ac:dyDescent="0.2">
      <c r="A44" s="123" t="s">
        <v>177</v>
      </c>
      <c r="B44" s="124" t="s">
        <v>176</v>
      </c>
    </row>
    <row r="45" spans="1:2" x14ac:dyDescent="0.2">
      <c r="A45" s="123" t="s">
        <v>0</v>
      </c>
      <c r="B45" s="124" t="s">
        <v>178</v>
      </c>
    </row>
    <row r="46" spans="1:2" x14ac:dyDescent="0.2">
      <c r="A46" s="123" t="s">
        <v>181</v>
      </c>
      <c r="B46" s="124" t="s">
        <v>182</v>
      </c>
    </row>
    <row r="47" spans="1:2" x14ac:dyDescent="0.2">
      <c r="A47" s="109"/>
      <c r="B47" s="110"/>
    </row>
    <row r="48" spans="1:2" x14ac:dyDescent="0.2">
      <c r="A48" s="80"/>
    </row>
    <row r="49" spans="1:2" x14ac:dyDescent="0.2">
      <c r="A49" s="111"/>
      <c r="B49" s="111"/>
    </row>
  </sheetData>
  <phoneticPr fontId="2" type="noConversion"/>
  <hyperlinks>
    <hyperlink ref="B5" location="Tab1!A1" display="Antalet arbetssökande per sökandekategori i Hela staden samt procentuell förändring över tid" xr:uid="{913A18F0-0A6C-4E83-A7A6-D5E0908B0013}"/>
    <hyperlink ref="A5" location="Tab1!A1" display="Tabell 1" xr:uid="{8BCFB1C8-8056-43EB-8441-9F62D562E9C7}"/>
    <hyperlink ref="A6:B6" location="Tab2!A1" display="Tabell 2" xr:uid="{EF38D261-6E69-45DA-9715-FF610E205F5C}"/>
    <hyperlink ref="A7:B7" location="Tab3!A1" display="Tabell 3" xr:uid="{0C2DD4C9-E4D1-4A3B-A2E9-6F2810B3D614}"/>
    <hyperlink ref="A8:B8" location="Tab4!A1" display="Tabell 4" xr:uid="{697AB9E0-E816-4660-854F-A849B614D273}"/>
    <hyperlink ref="A9:B9" location="Tab5!A1" display="Tabell 5" xr:uid="{83126312-EE03-49C4-A8D7-2D24CB8DC981}"/>
    <hyperlink ref="A12:B12" location="Tab7!A1" display="Tabell 7" xr:uid="{D88D8D50-6BBD-44E0-9397-AC729E45058C}"/>
    <hyperlink ref="A10:B10" location="Tab6!A1" display="Tabell 6" xr:uid="{49B06CE8-CBE9-434A-8993-66A46AB6A063}"/>
    <hyperlink ref="A13:B13" location="Tab8!A1" display="Tabell 8" xr:uid="{1B040032-FE7E-4F26-962A-D29985BA74A2}"/>
    <hyperlink ref="A14:B14" location="Tab9!A1" display="Tabell 9" xr:uid="{9E38771D-FE4D-4FBF-B059-EA1DA5628285}"/>
    <hyperlink ref="A15:B15" location="Tab10!A1" display="Tabell 10" xr:uid="{B0AB717C-ADDB-42B1-A0D3-2DEA73AD0E81}"/>
    <hyperlink ref="A19:B19" location="Tab11!A1" display="Tabell 11" xr:uid="{0BB13B02-22EF-4E7C-A21E-B4B97ACADD50}"/>
    <hyperlink ref="A20:B20" location="Tab12!A1" display="Tabell 12" xr:uid="{9837A92C-5DB1-4648-A919-A223B0D203ED}"/>
    <hyperlink ref="A21:B21" location="Tab13!A1" display="Tabell 13" xr:uid="{BD74DD6D-1C2F-4B41-A80B-E5B5D37B8BF6}"/>
    <hyperlink ref="A22:B22" location="Tab14!A1" display="Tabell 14" xr:uid="{7B048AC3-8EE4-4BF7-B5E9-820BB005027D}"/>
    <hyperlink ref="A23:B23" location="Tab15!A1" display="Tabell 15" xr:uid="{3C08938A-281E-44B6-A582-E845F40F49A2}"/>
    <hyperlink ref="A24:B24" location="Tab16!A1" display="Tabell 16" xr:uid="{18BBD461-9A45-429E-8FEA-1737835E61B3}"/>
    <hyperlink ref="A25:B25" location="Tab17!A1" display="Tabell 17" xr:uid="{E9C5250B-4DE3-41D2-84E6-BD5965EDAC37}"/>
    <hyperlink ref="A26:B26" location="Tab18!A1" display="Tabell 18" xr:uid="{7963CC3E-7560-487D-B6EB-9616D36D4EC7}"/>
    <hyperlink ref="A27:B27" location="Tab19!A1" display="Tabell 19" xr:uid="{061E7BF4-CBF2-433E-A878-46F850734E01}"/>
    <hyperlink ref="A29:B29" location="'Tab20-21'!A1" display="Tabell 20" xr:uid="{D9931294-3642-4EE6-BD4F-E6AA1F0969BC}"/>
    <hyperlink ref="A30:B30" location="'Tab20-21'!A25" display="Tabell 21" xr:uid="{C70CCFB2-55EE-40A8-93C4-843919B7DFA6}"/>
    <hyperlink ref="A31:B31" location="'Tab22-23'!A1" display="Tabell 22" xr:uid="{4AAA3A20-751C-4716-9815-612F95BFB772}"/>
    <hyperlink ref="A32:B32" location="'Tab22-23'!A25" display="Tabell 23" xr:uid="{A891F14E-3EF3-4442-9E3C-111E983E08EF}"/>
    <hyperlink ref="A35:B35" location="Tab25!A1" display="Tabell 25" xr:uid="{22FBC496-BB48-49D4-90D2-60ED4550BF3D}"/>
    <hyperlink ref="A36:B36" location="Tab26!A1" display="Tabell 26" xr:uid="{72B7B914-771B-488A-B139-DB3F3CF1F74F}"/>
    <hyperlink ref="A37:B37" location="Tab27!A1" display="Tabell 27" xr:uid="{8A0C651D-001D-4521-AC52-9D5D050C1793}"/>
    <hyperlink ref="A38:B38" location="Tab28!A1" display="Tabell 28" xr:uid="{480635DF-19FA-493E-B368-BEB2C9AF0AC7}"/>
    <hyperlink ref="A39:B39" location="Tab29!A1" display="Tabell 29" xr:uid="{BA97BD6D-2756-4E4D-BFBE-611524485E63}"/>
    <hyperlink ref="A40:B40" location="Tab30!A1" display="Tabell 30" xr:uid="{D123EC9A-624A-481F-8169-D629414678D3}"/>
    <hyperlink ref="A41:B41" location="Tab31!A1" display="Tabell 31" xr:uid="{36296DEA-CD22-4020-8721-7F43D0019928}"/>
    <hyperlink ref="A42:B42" location="Tab32!A1" display="Tabell 32" xr:uid="{A819BCCA-D728-4AA0-AF20-F0878773ED66}"/>
    <hyperlink ref="A43:B43" location="Tab33!A1" display="Tabell 33" xr:uid="{F5A32B9B-5FEC-45D8-956F-40162A3EAF6C}"/>
    <hyperlink ref="A44:B44" location="Tab34!A1" display="Tabell 34" xr:uid="{2C4193D4-CDF6-4340-B5FE-230442DF48D2}"/>
    <hyperlink ref="A45:B45" location="Tab35!A1" display="Tabell 35" xr:uid="{01DB4E72-7A78-4B6F-BE8C-03B1FD5EA827}"/>
    <hyperlink ref="A46:B46" location="Tab36!A1" display="Tabell 36" xr:uid="{A785E5E9-6B85-4141-AA9C-0BB1E007F7CD}"/>
    <hyperlink ref="B31" location="Tab22!A1" display="Antalet sökande som fått arbete samt kvarstående arbetslösa efter födelseland i stadsdelsområdena" xr:uid="{298A7129-CFD6-411D-980F-1751CDDE62E9}"/>
    <hyperlink ref="B32" location="Tab23!A1" display="Antalet sökande som fått arbete samt kvarstående arbetslösa efter om man är nyanländ eller ej i stadsdelsområdena" xr:uid="{11BE99F4-632F-480C-AB10-E222CD05F0D6}"/>
    <hyperlink ref="B35" location="Tab24!A1" display="Tidsserie över antalet arbetslösa i Hela staden och stadsdelsområdena" xr:uid="{BE1027D8-A606-4058-A8ED-39FB4677DAF0}"/>
    <hyperlink ref="A35" location="Tab24!A1" display="Tabell 25" xr:uid="{49915DB7-C684-4BC9-8C23-6AA8B26BC069}"/>
    <hyperlink ref="B36" location="Tab25!A1" display="Tidsserie över antalet personer i program med aktivitetsstöd i Hela staden och stadsdelsområdena" xr:uid="{1463B9DA-7221-473F-A6E2-6E560BB4FEA7}"/>
    <hyperlink ref="A36" location="Tab25!A1" display="Tabell 26" xr:uid="{0B4B024F-4CBF-4167-86B3-5F765331386D}"/>
    <hyperlink ref="B37" location="Tab26!A1" display="Tidsserie över summan av antalet arbetslösa och i program med aktivitetsstöd i Hela staden och stadsdelsområdena" xr:uid="{CFD002D2-970B-42B3-840C-E888262811FA}"/>
    <hyperlink ref="A37" location="Tab26!A1" display="Tabell 27" xr:uid="{D1B3BDDA-B519-44DF-9D17-C536A53974A7}"/>
    <hyperlink ref="B38" location="Tab27!A1" display="Tidsserie över antalet unga arbetslösa i Hela staden och stadsdelsområdena" xr:uid="{E941809C-B0C4-421C-A018-CA1F5F0E894B}"/>
    <hyperlink ref="A38" location="Tab27!A1" display="Tabell 28" xr:uid="{0B5CF749-93A5-4204-B6DF-46FA7BD7121C}"/>
    <hyperlink ref="B39" location="Tab28!A1" display="Tidsserie över summan av antalet unga arbetslösa och i program med aktivitetsstöd i Hela staden och stadsdelsområdena" xr:uid="{2E115350-ED2F-4259-8AA0-DD7D4A978F75}"/>
    <hyperlink ref="A39" location="Tab28!A1" display="Tabell 29" xr:uid="{82F3EEFF-BE8F-46A2-841E-8CCD8981EACF}"/>
    <hyperlink ref="B40" location="Tab29!A1" display="Tidsserie över andelen arbetslösa av befolkning i Hela staden och stadsdelsområdena" xr:uid="{3E5333F4-7CA4-476A-BDB1-EFA206061280}"/>
    <hyperlink ref="A40" location="Tab29!A1" display="Tabell 30" xr:uid="{185A3618-E909-45B7-ACD1-3702E9B59B5C}"/>
    <hyperlink ref="B41" location="Tab30!A1" display="Tidsserie över andelen i program med aktivitetsstöd av befolkningen i Hela staden och stadsdelsområdena" xr:uid="{7044A465-4B3B-472A-B018-17232AD8E52C}"/>
    <hyperlink ref="A41" location="Tab30!A1" display="Tabell 31" xr:uid="{33F6FC4E-A564-4D89-9034-F0EB68F9A91B}"/>
    <hyperlink ref="B42" location="Tab31!A1" display="Tidsserie över andelen arbetslösa och i program med aktivitetsstöd av befolkningen i Hela staden och stadsdelsområdena" xr:uid="{A2E20859-CBD1-4383-8FFF-A4776C73ED3A}"/>
    <hyperlink ref="A42" location="Tab31!A1" display="Tabell 32" xr:uid="{142CA47E-BEB9-41C2-8CF3-569C08E87A38}"/>
    <hyperlink ref="B43" location="Tab32!A1" display="Tidsserie över andelen unga arbetslösa av befolkning i Hela staden och stadsdelsområdena" xr:uid="{A04FC3C0-29DE-4954-A62A-C36B9E0B302B}"/>
    <hyperlink ref="A43" location="Tab32!A1" display="Tabell 33" xr:uid="{F3874BA1-230A-45CC-8F10-A413ACA141EF}"/>
    <hyperlink ref="B44" location="Tab33!A1" display="Tidsserie över andelen unga arbetslösa och i program med aktivitetsstöd av befolkningen i Hela staden och stadsdelsområdena" xr:uid="{9EDC799E-423D-4A69-AEEB-242C94454C5A}"/>
    <hyperlink ref="A44" location="Tab33!A1" display="Tabell 34" xr:uid="{4D8486C0-F08B-4747-940B-7DD4A48E9B71}"/>
    <hyperlink ref="B45" location="Tab34!A1" display="Tidsserie över varsel i Stockholms stad och i länet samt stadens andel av länet" xr:uid="{74FBE9BD-D52B-4A3E-9C69-6DDE13EF0F02}"/>
    <hyperlink ref="A45" location="Tab34!A1" display="Tabell 35" xr:uid="{1BDEF6A2-D6BA-434C-A57C-1BB503289E0D}"/>
    <hyperlink ref="B46" location="Tab35!A1" display="Tidsserie över nyanmälda och kvarstående platser i Stockholms stad och i länet" xr:uid="{3CADA59D-B92B-4F8E-9B97-17E203E27173}"/>
    <hyperlink ref="A46" location="Tab35!A1" display="Tabell 36" xr:uid="{4229218D-CAF6-4EA1-9357-42916182F8A3}"/>
    <hyperlink ref="B14" location="'Tab9'!A1" display="Tabell 9 Antalet kvarstående i UGA1 eller JOB2 i Hela staden efter kön över tid" xr:uid="{A99C0224-9BEE-4700-9853-A354D72E7466}"/>
    <hyperlink ref="B30" location="'Tab20-21'!A25" display="Antalet långtidsarbetslösa per stadsdelsområdena över tid" xr:uid="{44A3C109-2106-4B17-8869-48984E49471B}"/>
  </hyperlink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DB399-2BD2-487D-A99C-90B0C22893FE}">
  <sheetPr codeName="Blad9"/>
  <dimension ref="A1:N8"/>
  <sheetViews>
    <sheetView zoomScaleNormal="100" workbookViewId="0">
      <selection activeCell="Q14" sqref="Q14"/>
    </sheetView>
  </sheetViews>
  <sheetFormatPr defaultColWidth="9.28515625" defaultRowHeight="11.25" x14ac:dyDescent="0.2"/>
  <cols>
    <col min="1" max="2" width="1.7109375" style="1" customWidth="1"/>
    <col min="3" max="3" width="25.5703125" style="1" customWidth="1"/>
    <col min="4" max="6" width="6" style="26" customWidth="1"/>
    <col min="7" max="7" width="0.5703125" style="1" customWidth="1"/>
    <col min="8" max="10" width="6" style="1" customWidth="1"/>
    <col min="11" max="11" width="0.5703125" style="1" customWidth="1"/>
    <col min="12" max="14" width="6" style="1" customWidth="1"/>
    <col min="15" max="16384" width="9.28515625" style="1"/>
  </cols>
  <sheetData>
    <row r="1" spans="1:14" ht="15" customHeight="1" thickBot="1" x14ac:dyDescent="0.25">
      <c r="A1" s="208" t="s">
        <v>380</v>
      </c>
      <c r="B1" s="208"/>
      <c r="C1" s="208"/>
      <c r="D1" s="209"/>
      <c r="E1" s="209"/>
      <c r="F1" s="209"/>
      <c r="G1" s="209"/>
      <c r="H1" s="209"/>
      <c r="I1" s="209"/>
      <c r="J1" s="209"/>
      <c r="K1" s="209"/>
      <c r="L1" s="209"/>
      <c r="M1" s="209"/>
      <c r="N1" s="209"/>
    </row>
    <row r="2" spans="1:14" x14ac:dyDescent="0.2">
      <c r="A2" s="2"/>
      <c r="B2" s="2"/>
      <c r="C2" s="2"/>
      <c r="D2" s="217" t="s">
        <v>57</v>
      </c>
      <c r="E2" s="217"/>
      <c r="F2" s="217"/>
      <c r="G2" s="2"/>
      <c r="H2" s="217" t="s">
        <v>62</v>
      </c>
      <c r="I2" s="217"/>
      <c r="J2" s="217"/>
      <c r="K2" s="2"/>
      <c r="L2" s="217" t="s">
        <v>63</v>
      </c>
      <c r="M2" s="217"/>
      <c r="N2" s="217"/>
    </row>
    <row r="3" spans="1:14" x14ac:dyDescent="0.2">
      <c r="A3" s="40" t="s">
        <v>64</v>
      </c>
      <c r="B3" s="40"/>
      <c r="C3" s="40"/>
      <c r="D3" s="82" t="str">
        <f>Månad!A2</f>
        <v>Maj-26</v>
      </c>
      <c r="E3" s="82" t="str">
        <f>Månad!A3</f>
        <v>Apr-26</v>
      </c>
      <c r="F3" s="82" t="str">
        <f>Månad!A4</f>
        <v>Maj-25</v>
      </c>
      <c r="G3" s="83"/>
      <c r="H3" s="82" t="str">
        <f>D3</f>
        <v>Maj-26</v>
      </c>
      <c r="I3" s="82" t="str">
        <f t="shared" ref="I3:J3" si="0">E3</f>
        <v>Apr-26</v>
      </c>
      <c r="J3" s="82" t="str">
        <f t="shared" si="0"/>
        <v>Maj-25</v>
      </c>
      <c r="K3" s="82"/>
      <c r="L3" s="82" t="str">
        <f t="shared" ref="L3" si="1">D3</f>
        <v>Maj-26</v>
      </c>
      <c r="M3" s="82" t="str">
        <f t="shared" ref="M3:N3" si="2">E3</f>
        <v>Apr-26</v>
      </c>
      <c r="N3" s="82" t="str">
        <f t="shared" si="2"/>
        <v>Maj-25</v>
      </c>
    </row>
    <row r="4" spans="1:14" hidden="1" x14ac:dyDescent="0.2">
      <c r="D4" s="173" t="s">
        <v>307</v>
      </c>
      <c r="E4" s="173" t="s">
        <v>308</v>
      </c>
      <c r="F4" s="175" t="s">
        <v>309</v>
      </c>
      <c r="G4" s="174" t="s">
        <v>304</v>
      </c>
      <c r="H4" s="173" t="s">
        <v>310</v>
      </c>
      <c r="I4" s="173" t="s">
        <v>311</v>
      </c>
      <c r="J4" s="175" t="s">
        <v>312</v>
      </c>
      <c r="K4" s="174" t="s">
        <v>305</v>
      </c>
      <c r="L4" s="173" t="s">
        <v>313</v>
      </c>
      <c r="M4" s="173" t="s">
        <v>314</v>
      </c>
      <c r="N4" s="173" t="s">
        <v>315</v>
      </c>
    </row>
    <row r="5" spans="1:14" ht="11.25" customHeight="1" x14ac:dyDescent="0.2">
      <c r="A5" s="216" t="s">
        <v>89</v>
      </c>
      <c r="B5" s="216"/>
      <c r="C5" s="216"/>
      <c r="D5" s="31">
        <v>298</v>
      </c>
      <c r="E5" s="31">
        <v>305</v>
      </c>
      <c r="F5" s="31">
        <v>263</v>
      </c>
      <c r="G5" s="189"/>
      <c r="H5" s="31">
        <v>392</v>
      </c>
      <c r="I5" s="31">
        <v>402</v>
      </c>
      <c r="J5" s="31">
        <v>449</v>
      </c>
      <c r="K5" s="189"/>
      <c r="L5" s="31">
        <v>690</v>
      </c>
      <c r="M5" s="31">
        <v>707</v>
      </c>
      <c r="N5" s="31">
        <v>712</v>
      </c>
    </row>
    <row r="6" spans="1:14" ht="12" customHeight="1" thickBot="1" x14ac:dyDescent="0.25">
      <c r="A6" s="218" t="s">
        <v>90</v>
      </c>
      <c r="B6" s="218"/>
      <c r="C6" s="218"/>
      <c r="D6" s="190">
        <v>4752</v>
      </c>
      <c r="E6" s="190">
        <v>4745</v>
      </c>
      <c r="F6" s="190">
        <v>4988</v>
      </c>
      <c r="G6" s="191"/>
      <c r="H6" s="190">
        <v>4532</v>
      </c>
      <c r="I6" s="190">
        <v>4563</v>
      </c>
      <c r="J6" s="190">
        <v>4671</v>
      </c>
      <c r="K6" s="191"/>
      <c r="L6" s="190">
        <v>9284</v>
      </c>
      <c r="M6" s="190">
        <v>9308</v>
      </c>
      <c r="N6" s="190">
        <v>9659</v>
      </c>
    </row>
    <row r="7" spans="1:14" ht="13.5" customHeight="1" x14ac:dyDescent="0.2">
      <c r="A7" s="202" t="s">
        <v>361</v>
      </c>
      <c r="B7" s="202"/>
      <c r="C7" s="202"/>
      <c r="D7" s="202"/>
      <c r="E7" s="202"/>
      <c r="F7" s="202"/>
      <c r="G7" s="202"/>
      <c r="H7" s="202"/>
      <c r="I7" s="202"/>
      <c r="J7" s="202"/>
      <c r="K7" s="202"/>
      <c r="L7" s="202"/>
      <c r="M7" s="202"/>
      <c r="N7" s="202"/>
    </row>
    <row r="8" spans="1:14" ht="25.5" customHeight="1" x14ac:dyDescent="0.2">
      <c r="A8" s="202" t="s">
        <v>299</v>
      </c>
      <c r="B8" s="202"/>
      <c r="C8" s="202"/>
      <c r="D8" s="202"/>
      <c r="E8" s="202"/>
      <c r="F8" s="202"/>
      <c r="G8" s="202"/>
      <c r="H8" s="202"/>
      <c r="I8" s="202"/>
      <c r="J8" s="202"/>
      <c r="K8" s="202"/>
      <c r="L8" s="202"/>
      <c r="M8" s="202"/>
      <c r="N8" s="202"/>
    </row>
  </sheetData>
  <mergeCells count="8">
    <mergeCell ref="A8:N8"/>
    <mergeCell ref="A7:N7"/>
    <mergeCell ref="A5:C5"/>
    <mergeCell ref="A1:N1"/>
    <mergeCell ref="D2:F2"/>
    <mergeCell ref="H2:J2"/>
    <mergeCell ref="L2:N2"/>
    <mergeCell ref="A6:C6"/>
  </mergeCells>
  <phoneticPr fontId="2" type="noConversion"/>
  <pageMargins left="0.75" right="0.75" top="1" bottom="1" header="0.5" footer="0.5"/>
  <pageSetup paperSize="9" orientation="portrait" r:id="rId1"/>
  <headerFooter alignWithMargins="0">
    <oddHeader>&amp;C&amp;8Hela staden - Sökande som fått arbete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1162F-FF6F-43E7-AA65-B62EB890B49F}">
  <sheetPr codeName="Blad10">
    <pageSetUpPr fitToPage="1"/>
  </sheetPr>
  <dimension ref="A1:N21"/>
  <sheetViews>
    <sheetView zoomScaleNormal="100" workbookViewId="0">
      <selection activeCell="O7" sqref="O7"/>
    </sheetView>
  </sheetViews>
  <sheetFormatPr defaultColWidth="9.28515625" defaultRowHeight="11.25" x14ac:dyDescent="0.2"/>
  <cols>
    <col min="1" max="1" width="14.28515625" style="1" customWidth="1"/>
    <col min="2" max="2" width="5.42578125" style="1" customWidth="1"/>
    <col min="3" max="3" width="7.28515625" style="1" customWidth="1"/>
    <col min="4" max="4" width="8.7109375" style="1" customWidth="1"/>
    <col min="5" max="5" width="0.5703125" style="1" customWidth="1"/>
    <col min="6" max="6" width="7.28515625" style="1" customWidth="1"/>
    <col min="7" max="7" width="8.7109375" style="1" customWidth="1"/>
    <col min="8" max="8" width="0.5703125" style="1" customWidth="1"/>
    <col min="9" max="9" width="7.28515625" style="1" customWidth="1"/>
    <col min="10" max="10" width="8.7109375" style="1" customWidth="1"/>
    <col min="11" max="11" width="0.5703125" style="1" customWidth="1"/>
    <col min="12" max="12" width="7.28515625" style="1" customWidth="1"/>
    <col min="13" max="13" width="8.7109375" style="1" customWidth="1"/>
    <col min="14" max="16384" width="9.28515625" style="1"/>
  </cols>
  <sheetData>
    <row r="1" spans="1:13" ht="15" customHeight="1" thickBot="1" x14ac:dyDescent="0.25">
      <c r="A1" s="208" t="s">
        <v>221</v>
      </c>
      <c r="B1" s="209"/>
      <c r="C1" s="209"/>
      <c r="D1" s="209"/>
      <c r="E1" s="209"/>
      <c r="F1" s="209"/>
      <c r="G1" s="209"/>
      <c r="H1" s="209"/>
      <c r="I1" s="209"/>
      <c r="J1" s="209"/>
      <c r="K1" s="209"/>
      <c r="L1" s="209"/>
      <c r="M1" s="209"/>
    </row>
    <row r="2" spans="1:13" x14ac:dyDescent="0.2">
      <c r="A2" s="2"/>
      <c r="B2" s="2"/>
      <c r="C2" s="2" t="s">
        <v>80</v>
      </c>
      <c r="D2" s="44"/>
      <c r="E2" s="44"/>
      <c r="F2" s="45"/>
      <c r="G2" s="44"/>
      <c r="H2" s="44"/>
      <c r="I2" s="213" t="s">
        <v>84</v>
      </c>
      <c r="J2" s="213"/>
      <c r="K2" s="44"/>
      <c r="L2" s="46" t="s">
        <v>85</v>
      </c>
      <c r="M2" s="2"/>
    </row>
    <row r="3" spans="1:13" x14ac:dyDescent="0.2">
      <c r="C3" s="47" t="s">
        <v>81</v>
      </c>
      <c r="D3" s="48"/>
      <c r="E3" s="49"/>
      <c r="F3" s="47" t="s">
        <v>82</v>
      </c>
      <c r="G3" s="48" t="s">
        <v>83</v>
      </c>
      <c r="H3" s="49"/>
      <c r="I3" s="40"/>
      <c r="J3" s="48"/>
      <c r="K3" s="49"/>
      <c r="L3" s="12"/>
      <c r="M3" s="40"/>
    </row>
    <row r="4" spans="1:13" ht="56.25" x14ac:dyDescent="0.2">
      <c r="A4" s="8" t="s">
        <v>55</v>
      </c>
      <c r="B4" s="8" t="s">
        <v>56</v>
      </c>
      <c r="C4" s="10" t="s">
        <v>32</v>
      </c>
      <c r="D4" s="50" t="s">
        <v>316</v>
      </c>
      <c r="E4" s="50"/>
      <c r="F4" s="10" t="s">
        <v>32</v>
      </c>
      <c r="G4" s="50" t="s">
        <v>316</v>
      </c>
      <c r="H4" s="50"/>
      <c r="I4" s="10" t="s">
        <v>32</v>
      </c>
      <c r="J4" s="50" t="s">
        <v>316</v>
      </c>
      <c r="K4" s="50"/>
      <c r="L4" s="10" t="s">
        <v>32</v>
      </c>
      <c r="M4" s="50" t="s">
        <v>316</v>
      </c>
    </row>
    <row r="5" spans="1:13" ht="15.75" hidden="1" customHeight="1" x14ac:dyDescent="0.2">
      <c r="A5" s="36"/>
      <c r="B5" s="36"/>
      <c r="C5" s="168" t="s">
        <v>383</v>
      </c>
      <c r="D5" s="169" t="s">
        <v>304</v>
      </c>
      <c r="E5" s="169" t="s">
        <v>305</v>
      </c>
      <c r="F5" s="168" t="s">
        <v>384</v>
      </c>
      <c r="G5" s="169" t="s">
        <v>385</v>
      </c>
      <c r="H5" s="169" t="s">
        <v>318</v>
      </c>
      <c r="I5" s="168" t="s">
        <v>386</v>
      </c>
      <c r="J5" s="169" t="s">
        <v>319</v>
      </c>
      <c r="K5" s="169" t="s">
        <v>320</v>
      </c>
      <c r="L5" s="168" t="s">
        <v>321</v>
      </c>
      <c r="M5" s="169" t="s">
        <v>322</v>
      </c>
    </row>
    <row r="6" spans="1:13" x14ac:dyDescent="0.2">
      <c r="A6" s="1" t="s">
        <v>57</v>
      </c>
      <c r="B6" s="30" t="s">
        <v>105</v>
      </c>
      <c r="C6" s="31">
        <v>42</v>
      </c>
      <c r="D6" s="87">
        <v>35.593220338983102</v>
      </c>
      <c r="E6" s="87"/>
      <c r="F6" s="31">
        <v>27</v>
      </c>
      <c r="G6" s="87">
        <v>22.881355932203402</v>
      </c>
      <c r="H6" s="87"/>
      <c r="I6" s="31">
        <v>49</v>
      </c>
      <c r="J6" s="87">
        <v>41.5254237288136</v>
      </c>
      <c r="K6" s="87"/>
      <c r="L6" s="31">
        <v>118</v>
      </c>
      <c r="M6" s="87">
        <v>100</v>
      </c>
    </row>
    <row r="7" spans="1:13" x14ac:dyDescent="0.2">
      <c r="B7" s="30" t="s">
        <v>106</v>
      </c>
      <c r="C7" s="31">
        <v>798</v>
      </c>
      <c r="D7" s="87">
        <v>74.5794392523364</v>
      </c>
      <c r="E7" s="87"/>
      <c r="F7" s="31">
        <v>119</v>
      </c>
      <c r="G7" s="87">
        <v>11.121495327102799</v>
      </c>
      <c r="H7" s="87"/>
      <c r="I7" s="31">
        <v>153</v>
      </c>
      <c r="J7" s="87">
        <v>14.2990654205607</v>
      </c>
      <c r="K7" s="87"/>
      <c r="L7" s="31">
        <v>1070</v>
      </c>
      <c r="M7" s="87">
        <v>100</v>
      </c>
    </row>
    <row r="8" spans="1:13" x14ac:dyDescent="0.2">
      <c r="B8" s="1" t="s">
        <v>301</v>
      </c>
      <c r="C8" s="31">
        <v>197</v>
      </c>
      <c r="D8" s="87">
        <v>85.281385281385298</v>
      </c>
      <c r="E8" s="87"/>
      <c r="F8" s="31">
        <v>15</v>
      </c>
      <c r="G8" s="87">
        <v>6.4935064935064899</v>
      </c>
      <c r="H8" s="87"/>
      <c r="I8" s="31">
        <v>19</v>
      </c>
      <c r="J8" s="87">
        <v>8.2251082251082295</v>
      </c>
      <c r="K8" s="87"/>
      <c r="L8" s="31">
        <v>231</v>
      </c>
      <c r="M8" s="87">
        <v>100</v>
      </c>
    </row>
    <row r="9" spans="1:13" x14ac:dyDescent="0.2">
      <c r="B9" s="13" t="s">
        <v>302</v>
      </c>
      <c r="C9" s="15">
        <v>1037</v>
      </c>
      <c r="D9" s="16">
        <v>73.079633544749797</v>
      </c>
      <c r="E9" s="16"/>
      <c r="F9" s="15">
        <v>161</v>
      </c>
      <c r="G9" s="16">
        <v>11.3460183227625</v>
      </c>
      <c r="H9" s="16"/>
      <c r="I9" s="15">
        <v>221</v>
      </c>
      <c r="J9" s="16">
        <v>15.5743481324877</v>
      </c>
      <c r="K9" s="16"/>
      <c r="L9" s="15">
        <v>1419</v>
      </c>
      <c r="M9" s="16">
        <v>100</v>
      </c>
    </row>
    <row r="10" spans="1:13" s="13" customFormat="1" x14ac:dyDescent="0.2">
      <c r="B10" s="36"/>
      <c r="C10" s="31"/>
      <c r="D10" s="87"/>
      <c r="E10" s="87"/>
      <c r="F10" s="31"/>
      <c r="G10" s="87"/>
      <c r="H10" s="87"/>
      <c r="I10" s="31"/>
      <c r="J10" s="87"/>
      <c r="K10" s="87"/>
      <c r="L10" s="31"/>
      <c r="M10" s="87"/>
    </row>
    <row r="11" spans="1:13" x14ac:dyDescent="0.2">
      <c r="A11" s="1" t="s">
        <v>62</v>
      </c>
      <c r="B11" s="30" t="s">
        <v>105</v>
      </c>
      <c r="C11" s="31">
        <v>35</v>
      </c>
      <c r="D11" s="87">
        <v>20.467836257309902</v>
      </c>
      <c r="E11" s="87"/>
      <c r="F11" s="31">
        <v>35</v>
      </c>
      <c r="G11" s="87">
        <v>20.467836257309902</v>
      </c>
      <c r="H11" s="87"/>
      <c r="I11" s="31">
        <v>101</v>
      </c>
      <c r="J11" s="87">
        <v>59.064327485380097</v>
      </c>
      <c r="K11" s="87"/>
      <c r="L11" s="31">
        <v>171</v>
      </c>
      <c r="M11" s="87">
        <v>100</v>
      </c>
    </row>
    <row r="12" spans="1:13" x14ac:dyDescent="0.2">
      <c r="B12" s="30" t="s">
        <v>106</v>
      </c>
      <c r="C12" s="31">
        <v>798</v>
      </c>
      <c r="D12" s="87">
        <v>74.025974025973994</v>
      </c>
      <c r="E12" s="87"/>
      <c r="F12" s="31">
        <v>172</v>
      </c>
      <c r="G12" s="87">
        <v>15.9554730983302</v>
      </c>
      <c r="H12" s="87"/>
      <c r="I12" s="31">
        <v>108</v>
      </c>
      <c r="J12" s="87">
        <v>10.018552875695701</v>
      </c>
      <c r="K12" s="87"/>
      <c r="L12" s="31">
        <v>1078</v>
      </c>
      <c r="M12" s="87">
        <v>100</v>
      </c>
    </row>
    <row r="13" spans="1:13" x14ac:dyDescent="0.2">
      <c r="B13" s="1" t="s">
        <v>301</v>
      </c>
      <c r="C13" s="31">
        <v>190</v>
      </c>
      <c r="D13" s="87">
        <v>81.896551724137893</v>
      </c>
      <c r="E13" s="87"/>
      <c r="F13" s="31">
        <v>19</v>
      </c>
      <c r="G13" s="87">
        <v>8.18965517241379</v>
      </c>
      <c r="H13" s="87"/>
      <c r="I13" s="31">
        <v>23</v>
      </c>
      <c r="J13" s="87">
        <v>9.9137931034482794</v>
      </c>
      <c r="K13" s="87"/>
      <c r="L13" s="31">
        <v>232</v>
      </c>
      <c r="M13" s="87">
        <v>100</v>
      </c>
    </row>
    <row r="14" spans="1:13" x14ac:dyDescent="0.2">
      <c r="B14" s="13" t="s">
        <v>302</v>
      </c>
      <c r="C14" s="15">
        <v>1023</v>
      </c>
      <c r="D14" s="16">
        <v>69.074949358541502</v>
      </c>
      <c r="E14" s="16"/>
      <c r="F14" s="15">
        <v>226</v>
      </c>
      <c r="G14" s="16">
        <v>15.2599594868332</v>
      </c>
      <c r="H14" s="16"/>
      <c r="I14" s="15">
        <v>232</v>
      </c>
      <c r="J14" s="16">
        <v>15.6650911546253</v>
      </c>
      <c r="K14" s="16"/>
      <c r="L14" s="15">
        <v>1481</v>
      </c>
      <c r="M14" s="16">
        <v>100</v>
      </c>
    </row>
    <row r="16" spans="1:13" x14ac:dyDescent="0.2">
      <c r="A16" s="1" t="s">
        <v>63</v>
      </c>
      <c r="B16" s="30" t="s">
        <v>105</v>
      </c>
      <c r="C16" s="31">
        <v>77</v>
      </c>
      <c r="D16" s="87">
        <v>26.643598615917</v>
      </c>
      <c r="E16" s="87"/>
      <c r="F16" s="31">
        <v>62</v>
      </c>
      <c r="G16" s="87">
        <v>21.453287197231798</v>
      </c>
      <c r="H16" s="87"/>
      <c r="I16" s="31">
        <v>150</v>
      </c>
      <c r="J16" s="87">
        <v>51.903114186851198</v>
      </c>
      <c r="K16" s="87"/>
      <c r="L16" s="31">
        <v>289</v>
      </c>
      <c r="M16" s="87">
        <v>100</v>
      </c>
    </row>
    <row r="17" spans="1:14" x14ac:dyDescent="0.2">
      <c r="B17" s="30" t="s">
        <v>106</v>
      </c>
      <c r="C17" s="31">
        <v>1596</v>
      </c>
      <c r="D17" s="87">
        <v>74.301675977653602</v>
      </c>
      <c r="E17" s="87"/>
      <c r="F17" s="31">
        <v>291</v>
      </c>
      <c r="G17" s="87">
        <v>13.547486033519601</v>
      </c>
      <c r="H17" s="87"/>
      <c r="I17" s="31">
        <v>261</v>
      </c>
      <c r="J17" s="87">
        <v>12.150837988826799</v>
      </c>
      <c r="K17" s="87"/>
      <c r="L17" s="31">
        <v>2148</v>
      </c>
      <c r="M17" s="87">
        <v>100</v>
      </c>
    </row>
    <row r="18" spans="1:14" x14ac:dyDescent="0.2">
      <c r="B18" s="1" t="s">
        <v>301</v>
      </c>
      <c r="C18" s="31">
        <v>387</v>
      </c>
      <c r="D18" s="87">
        <v>83.585313174945995</v>
      </c>
      <c r="E18" s="87"/>
      <c r="F18" s="31">
        <v>34</v>
      </c>
      <c r="G18" s="87">
        <v>7.3434125269978399</v>
      </c>
      <c r="H18" s="87"/>
      <c r="I18" s="31">
        <v>42</v>
      </c>
      <c r="J18" s="87">
        <v>9.07127429805616</v>
      </c>
      <c r="K18" s="87"/>
      <c r="L18" s="31">
        <v>463</v>
      </c>
      <c r="M18" s="87">
        <v>100</v>
      </c>
    </row>
    <row r="19" spans="1:14" ht="12" thickBot="1" x14ac:dyDescent="0.25">
      <c r="A19" s="22"/>
      <c r="B19" s="13" t="s">
        <v>302</v>
      </c>
      <c r="C19" s="24">
        <v>2060</v>
      </c>
      <c r="D19" s="25">
        <v>71.034482758620697</v>
      </c>
      <c r="E19" s="25"/>
      <c r="F19" s="24">
        <v>387</v>
      </c>
      <c r="G19" s="25">
        <v>13.3448275862069</v>
      </c>
      <c r="H19" s="25"/>
      <c r="I19" s="24">
        <v>453</v>
      </c>
      <c r="J19" s="25">
        <v>15.6206896551724</v>
      </c>
      <c r="K19" s="25"/>
      <c r="L19" s="24">
        <v>2900</v>
      </c>
      <c r="M19" s="25">
        <v>100</v>
      </c>
    </row>
    <row r="20" spans="1:14" ht="34.9" customHeight="1" x14ac:dyDescent="0.2">
      <c r="A20" s="204" t="s">
        <v>358</v>
      </c>
      <c r="B20" s="204"/>
      <c r="C20" s="204"/>
      <c r="D20" s="204"/>
      <c r="E20" s="204"/>
      <c r="F20" s="204"/>
      <c r="G20" s="204"/>
      <c r="H20" s="204"/>
      <c r="I20" s="204"/>
      <c r="J20" s="204"/>
      <c r="K20" s="204"/>
      <c r="L20" s="204"/>
      <c r="M20" s="204"/>
    </row>
    <row r="21" spans="1:14" ht="26.25" customHeight="1" x14ac:dyDescent="0.2">
      <c r="A21" s="202" t="s">
        <v>299</v>
      </c>
      <c r="B21" s="202"/>
      <c r="C21" s="202"/>
      <c r="D21" s="202"/>
      <c r="E21" s="202"/>
      <c r="F21" s="202"/>
      <c r="G21" s="202"/>
      <c r="H21" s="202"/>
      <c r="I21" s="202"/>
      <c r="J21" s="202"/>
      <c r="K21" s="202"/>
      <c r="L21" s="202"/>
      <c r="M21" s="202"/>
      <c r="N21" s="136"/>
    </row>
  </sheetData>
  <mergeCells count="4">
    <mergeCell ref="A1:M1"/>
    <mergeCell ref="I2:J2"/>
    <mergeCell ref="A20:M20"/>
    <mergeCell ref="A21:M21"/>
  </mergeCells>
  <phoneticPr fontId="2" type="noConversion"/>
  <pageMargins left="0.74803149606299213" right="0.74803149606299213" top="0.98425196850393704" bottom="0.98425196850393704" header="0.51181102362204722" footer="0.51181102362204722"/>
  <pageSetup paperSize="9" orientation="portrait" r:id="rId1"/>
  <headerFooter alignWithMargins="0">
    <oddHeader>&amp;C&amp;8Hela staden - Sökande som fått arbete</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F70C0-4EBE-49A7-97F7-1A8C15515B97}">
  <sheetPr codeName="Blad11"/>
  <dimension ref="A1:M17"/>
  <sheetViews>
    <sheetView zoomScaleNormal="100" workbookViewId="0">
      <selection activeCell="A17" sqref="A17:H17"/>
    </sheetView>
  </sheetViews>
  <sheetFormatPr defaultColWidth="18.5703125" defaultRowHeight="11.25" x14ac:dyDescent="0.2"/>
  <cols>
    <col min="1" max="1" width="20.7109375" style="1" customWidth="1"/>
    <col min="2" max="2" width="12" style="1" customWidth="1"/>
    <col min="3" max="3" width="10.28515625" style="1" customWidth="1"/>
    <col min="4" max="4" width="9.28515625" style="1" customWidth="1"/>
    <col min="5" max="5" width="8.7109375" style="1" customWidth="1"/>
    <col min="6" max="6" width="7.42578125" style="1" customWidth="1"/>
    <col min="7" max="7" width="11.28515625" style="1" customWidth="1"/>
    <col min="8" max="8" width="8.28515625" style="1" customWidth="1"/>
    <col min="9" max="16384" width="18.5703125" style="1"/>
  </cols>
  <sheetData>
    <row r="1" spans="1:8" ht="21" customHeight="1" thickBot="1" x14ac:dyDescent="0.25">
      <c r="A1" s="201" t="str">
        <f>"Tabell 11 Antalet sökande 16-66* år efter sökandegrupp i stadsdelsområdena - kvarstående sista "&amp;(TEXT('Tab1'!$D$2,"MMMM"))&amp;" "&amp;TEXT('Tab1'!$D$2,"ÅÅÅÅ")</f>
        <v>Tabell 11 Antalet sökande 16-66* år efter sökandegrupp i stadsdelsområdena - kvarstående sista maj 2026</v>
      </c>
      <c r="B1" s="201"/>
      <c r="C1" s="201"/>
      <c r="D1" s="201"/>
      <c r="E1" s="201"/>
      <c r="F1" s="201"/>
      <c r="G1" s="201"/>
      <c r="H1" s="201"/>
    </row>
    <row r="2" spans="1:8" ht="25.15" customHeight="1" x14ac:dyDescent="0.2">
      <c r="A2" s="4"/>
      <c r="B2" s="54" t="s">
        <v>200</v>
      </c>
      <c r="C2" s="54" t="s">
        <v>91</v>
      </c>
      <c r="D2" s="54" t="s">
        <v>69</v>
      </c>
      <c r="E2" s="54" t="s">
        <v>70</v>
      </c>
      <c r="F2" s="54" t="s">
        <v>71</v>
      </c>
      <c r="G2" s="54" t="s">
        <v>355</v>
      </c>
      <c r="H2" s="54" t="s">
        <v>72</v>
      </c>
    </row>
    <row r="3" spans="1:8" ht="10.15" hidden="1" customHeight="1" x14ac:dyDescent="0.2">
      <c r="B3" s="11" t="s">
        <v>323</v>
      </c>
      <c r="C3" s="11" t="s">
        <v>324</v>
      </c>
      <c r="D3" s="11" t="s">
        <v>325</v>
      </c>
      <c r="E3" s="11" t="s">
        <v>326</v>
      </c>
      <c r="F3" s="11" t="s">
        <v>327</v>
      </c>
      <c r="G3" s="11" t="s">
        <v>328</v>
      </c>
      <c r="H3" s="11" t="s">
        <v>329</v>
      </c>
    </row>
    <row r="4" spans="1:8" x14ac:dyDescent="0.2">
      <c r="A4" s="1" t="s">
        <v>216</v>
      </c>
      <c r="B4" s="31">
        <v>3342</v>
      </c>
      <c r="C4" s="31">
        <v>3124</v>
      </c>
      <c r="D4" s="31">
        <v>1769</v>
      </c>
      <c r="E4" s="31">
        <v>387</v>
      </c>
      <c r="F4" s="31">
        <v>512</v>
      </c>
      <c r="G4" s="31">
        <v>337</v>
      </c>
      <c r="H4" s="31">
        <v>9471</v>
      </c>
    </row>
    <row r="5" spans="1:8" x14ac:dyDescent="0.2">
      <c r="A5" s="1" t="s">
        <v>92</v>
      </c>
      <c r="B5" s="31">
        <v>2197</v>
      </c>
      <c r="C5" s="31">
        <v>1746</v>
      </c>
      <c r="D5" s="31">
        <v>928</v>
      </c>
      <c r="E5" s="31">
        <v>396</v>
      </c>
      <c r="F5" s="31">
        <v>324</v>
      </c>
      <c r="G5" s="31">
        <v>141</v>
      </c>
      <c r="H5" s="31">
        <v>5732</v>
      </c>
    </row>
    <row r="6" spans="1:8" x14ac:dyDescent="0.2">
      <c r="A6" s="1" t="s">
        <v>93</v>
      </c>
      <c r="B6" s="31">
        <v>1383</v>
      </c>
      <c r="C6" s="31">
        <v>711</v>
      </c>
      <c r="D6" s="31">
        <v>458</v>
      </c>
      <c r="E6" s="31">
        <v>207</v>
      </c>
      <c r="F6" s="31">
        <v>188</v>
      </c>
      <c r="G6" s="31">
        <v>38</v>
      </c>
      <c r="H6" s="31">
        <v>2985</v>
      </c>
    </row>
    <row r="7" spans="1:8" x14ac:dyDescent="0.2">
      <c r="A7" s="1" t="s">
        <v>94</v>
      </c>
      <c r="B7" s="31">
        <v>1200</v>
      </c>
      <c r="C7" s="31">
        <v>540</v>
      </c>
      <c r="D7" s="31">
        <v>343</v>
      </c>
      <c r="E7" s="31">
        <v>115</v>
      </c>
      <c r="F7" s="31">
        <v>132</v>
      </c>
      <c r="G7" s="31">
        <v>25</v>
      </c>
      <c r="H7" s="31">
        <v>2355</v>
      </c>
    </row>
    <row r="8" spans="1:8" x14ac:dyDescent="0.2">
      <c r="A8" s="1" t="s">
        <v>217</v>
      </c>
      <c r="B8" s="31">
        <v>2438</v>
      </c>
      <c r="C8" s="31">
        <v>978</v>
      </c>
      <c r="D8" s="31">
        <v>658</v>
      </c>
      <c r="E8" s="31">
        <v>185</v>
      </c>
      <c r="F8" s="31">
        <v>247</v>
      </c>
      <c r="G8" s="31">
        <v>41</v>
      </c>
      <c r="H8" s="31">
        <v>4547</v>
      </c>
    </row>
    <row r="9" spans="1:8" x14ac:dyDescent="0.2">
      <c r="A9" s="1" t="s">
        <v>95</v>
      </c>
      <c r="B9" s="31">
        <v>2218</v>
      </c>
      <c r="C9" s="31">
        <v>1166</v>
      </c>
      <c r="D9" s="31">
        <v>807</v>
      </c>
      <c r="E9" s="31">
        <v>242</v>
      </c>
      <c r="F9" s="31">
        <v>350</v>
      </c>
      <c r="G9" s="31">
        <v>52</v>
      </c>
      <c r="H9" s="31">
        <v>4835</v>
      </c>
    </row>
    <row r="10" spans="1:8" x14ac:dyDescent="0.2">
      <c r="A10" s="1" t="s">
        <v>96</v>
      </c>
      <c r="B10" s="31">
        <v>2407</v>
      </c>
      <c r="C10" s="31">
        <v>1676</v>
      </c>
      <c r="D10" s="31">
        <v>966</v>
      </c>
      <c r="E10" s="31">
        <v>408</v>
      </c>
      <c r="F10" s="31">
        <v>431</v>
      </c>
      <c r="G10" s="31">
        <v>154</v>
      </c>
      <c r="H10" s="31">
        <v>6042</v>
      </c>
    </row>
    <row r="11" spans="1:8" x14ac:dyDescent="0.2">
      <c r="A11" s="1" t="s">
        <v>97</v>
      </c>
      <c r="B11" s="31">
        <v>1026</v>
      </c>
      <c r="C11" s="31">
        <v>590</v>
      </c>
      <c r="D11" s="31">
        <v>402</v>
      </c>
      <c r="E11" s="31">
        <v>159</v>
      </c>
      <c r="F11" s="31">
        <v>186</v>
      </c>
      <c r="G11" s="31">
        <v>41</v>
      </c>
      <c r="H11" s="31">
        <v>2404</v>
      </c>
    </row>
    <row r="12" spans="1:8" x14ac:dyDescent="0.2">
      <c r="A12" s="1" t="s">
        <v>98</v>
      </c>
      <c r="B12" s="31">
        <v>1360</v>
      </c>
      <c r="C12" s="31">
        <v>903</v>
      </c>
      <c r="D12" s="31">
        <v>566</v>
      </c>
      <c r="E12" s="31">
        <v>272</v>
      </c>
      <c r="F12" s="31">
        <v>282</v>
      </c>
      <c r="G12" s="31">
        <v>82</v>
      </c>
      <c r="H12" s="31">
        <v>3465</v>
      </c>
    </row>
    <row r="13" spans="1:8" x14ac:dyDescent="0.2">
      <c r="A13" s="1" t="s">
        <v>198</v>
      </c>
      <c r="B13" s="31">
        <v>2332</v>
      </c>
      <c r="C13" s="31">
        <v>1315</v>
      </c>
      <c r="D13" s="31">
        <v>821</v>
      </c>
      <c r="E13" s="31">
        <v>323</v>
      </c>
      <c r="F13" s="31">
        <v>376</v>
      </c>
      <c r="G13" s="31">
        <v>80</v>
      </c>
      <c r="H13" s="31">
        <v>5247</v>
      </c>
    </row>
    <row r="14" spans="1:8" x14ac:dyDescent="0.2">
      <c r="A14" s="1" t="s">
        <v>99</v>
      </c>
      <c r="B14" s="31">
        <v>1316</v>
      </c>
      <c r="C14" s="31">
        <v>1129</v>
      </c>
      <c r="D14" s="31">
        <v>507</v>
      </c>
      <c r="E14" s="31">
        <v>162</v>
      </c>
      <c r="F14" s="31">
        <v>251</v>
      </c>
      <c r="G14" s="31">
        <v>119</v>
      </c>
      <c r="H14" s="31">
        <v>3484</v>
      </c>
    </row>
    <row r="15" spans="1:8" x14ac:dyDescent="0.2">
      <c r="A15" s="1" t="s">
        <v>100</v>
      </c>
      <c r="B15" s="31">
        <v>1108</v>
      </c>
      <c r="C15" s="31">
        <v>601</v>
      </c>
      <c r="D15" s="31">
        <v>425</v>
      </c>
      <c r="E15" s="31">
        <v>156</v>
      </c>
      <c r="F15" s="31">
        <v>239</v>
      </c>
      <c r="G15" s="31">
        <v>107</v>
      </c>
      <c r="H15" s="31">
        <v>2636</v>
      </c>
    </row>
    <row r="16" spans="1:8" s="13" customFormat="1" ht="22.5" customHeight="1" thickBot="1" x14ac:dyDescent="0.25">
      <c r="A16" s="22" t="s">
        <v>101</v>
      </c>
      <c r="B16" s="24">
        <v>22327</v>
      </c>
      <c r="C16" s="24">
        <v>14479</v>
      </c>
      <c r="D16" s="24">
        <v>8650</v>
      </c>
      <c r="E16" s="24">
        <v>3012</v>
      </c>
      <c r="F16" s="24">
        <v>3518</v>
      </c>
      <c r="G16" s="24">
        <v>1217</v>
      </c>
      <c r="H16" s="24">
        <v>53203</v>
      </c>
    </row>
    <row r="17" spans="1:13" ht="26.25" customHeight="1" x14ac:dyDescent="0.2">
      <c r="A17" s="204" t="s">
        <v>299</v>
      </c>
      <c r="B17" s="204"/>
      <c r="C17" s="204"/>
      <c r="D17" s="204"/>
      <c r="E17" s="204"/>
      <c r="F17" s="204"/>
      <c r="G17" s="204"/>
      <c r="H17" s="204"/>
      <c r="I17" s="136"/>
      <c r="J17" s="136"/>
      <c r="K17" s="136"/>
      <c r="L17" s="136"/>
      <c r="M17" s="136"/>
    </row>
  </sheetData>
  <mergeCells count="2">
    <mergeCell ref="A1:H1"/>
    <mergeCell ref="A17:H17"/>
  </mergeCells>
  <phoneticPr fontId="2" type="noConversion"/>
  <pageMargins left="0.75" right="0.75" top="1" bottom="1" header="0.5" footer="0.5"/>
  <pageSetup paperSize="9" orientation="portrait" r:id="rId1"/>
  <headerFooter alignWithMargins="0">
    <oddHeader>&amp;C&amp;8Stadsdelsförvaltningarna - Kvarstående sökande</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D5A44-8A13-4423-99E5-ADA658549D6F}">
  <sheetPr codeName="Blad12">
    <pageSetUpPr fitToPage="1"/>
  </sheetPr>
  <dimension ref="A1:H19"/>
  <sheetViews>
    <sheetView zoomScaleNormal="100" workbookViewId="0">
      <selection activeCell="A23" sqref="A23"/>
    </sheetView>
  </sheetViews>
  <sheetFormatPr defaultColWidth="18.5703125" defaultRowHeight="11.25" x14ac:dyDescent="0.2"/>
  <cols>
    <col min="1" max="1" width="20.7109375" style="1" customWidth="1"/>
    <col min="2" max="3" width="15.7109375" style="1" customWidth="1"/>
    <col min="4" max="4" width="10.7109375" style="1" customWidth="1"/>
    <col min="5" max="16384" width="18.5703125" style="1"/>
  </cols>
  <sheetData>
    <row r="1" spans="1:4" ht="13.5" thickBot="1" x14ac:dyDescent="0.25">
      <c r="A1" s="219" t="s">
        <v>208</v>
      </c>
      <c r="B1" s="220"/>
      <c r="C1" s="220"/>
      <c r="D1" s="220"/>
    </row>
    <row r="2" spans="1:4" x14ac:dyDescent="0.2">
      <c r="A2" s="55"/>
      <c r="B2" s="221" t="s">
        <v>102</v>
      </c>
      <c r="C2" s="221"/>
      <c r="D2" s="221"/>
    </row>
    <row r="3" spans="1:4" x14ac:dyDescent="0.2">
      <c r="A3" s="40"/>
      <c r="B3" s="56" t="str">
        <f>Månad!A2</f>
        <v>Maj-26</v>
      </c>
      <c r="C3" s="56" t="str">
        <f>Månad!A3</f>
        <v>Apr-26</v>
      </c>
      <c r="D3" s="56" t="str">
        <f>Månad!A4</f>
        <v>Maj-25</v>
      </c>
    </row>
    <row r="4" spans="1:4" hidden="1" x14ac:dyDescent="0.2">
      <c r="B4" s="176" t="s">
        <v>278</v>
      </c>
      <c r="C4" s="176" t="s">
        <v>281</v>
      </c>
      <c r="D4" s="176" t="s">
        <v>284</v>
      </c>
    </row>
    <row r="5" spans="1:4" x14ac:dyDescent="0.2">
      <c r="A5" s="1" t="s">
        <v>216</v>
      </c>
      <c r="B5" s="31">
        <v>2132</v>
      </c>
      <c r="C5" s="31">
        <v>2153</v>
      </c>
      <c r="D5" s="31">
        <v>2220</v>
      </c>
    </row>
    <row r="6" spans="1:4" x14ac:dyDescent="0.2">
      <c r="A6" s="1" t="s">
        <v>92</v>
      </c>
      <c r="B6" s="31">
        <v>1107</v>
      </c>
      <c r="C6" s="31">
        <v>1119</v>
      </c>
      <c r="D6" s="31">
        <v>1137</v>
      </c>
    </row>
    <row r="7" spans="1:4" x14ac:dyDescent="0.2">
      <c r="A7" s="1" t="s">
        <v>93</v>
      </c>
      <c r="B7" s="31">
        <v>450</v>
      </c>
      <c r="C7" s="31">
        <v>442</v>
      </c>
      <c r="D7" s="31">
        <v>412</v>
      </c>
    </row>
    <row r="8" spans="1:4" x14ac:dyDescent="0.2">
      <c r="A8" s="1" t="s">
        <v>94</v>
      </c>
      <c r="B8" s="31">
        <v>352</v>
      </c>
      <c r="C8" s="31">
        <v>358</v>
      </c>
      <c r="D8" s="31">
        <v>345</v>
      </c>
    </row>
    <row r="9" spans="1:4" x14ac:dyDescent="0.2">
      <c r="A9" s="1" t="s">
        <v>217</v>
      </c>
      <c r="B9" s="31">
        <v>627</v>
      </c>
      <c r="C9" s="31">
        <v>627</v>
      </c>
      <c r="D9" s="31">
        <v>583</v>
      </c>
    </row>
    <row r="10" spans="1:4" x14ac:dyDescent="0.2">
      <c r="A10" s="1" t="s">
        <v>95</v>
      </c>
      <c r="B10" s="31">
        <v>784</v>
      </c>
      <c r="C10" s="31">
        <v>774</v>
      </c>
      <c r="D10" s="31">
        <v>806</v>
      </c>
    </row>
    <row r="11" spans="1:4" x14ac:dyDescent="0.2">
      <c r="A11" s="1" t="s">
        <v>96</v>
      </c>
      <c r="B11" s="31">
        <v>993</v>
      </c>
      <c r="C11" s="31">
        <v>1002</v>
      </c>
      <c r="D11" s="31">
        <v>1035</v>
      </c>
    </row>
    <row r="12" spans="1:4" x14ac:dyDescent="0.2">
      <c r="A12" s="1" t="s">
        <v>97</v>
      </c>
      <c r="B12" s="31">
        <v>388</v>
      </c>
      <c r="C12" s="31">
        <v>399</v>
      </c>
      <c r="D12" s="31">
        <v>372</v>
      </c>
    </row>
    <row r="13" spans="1:4" x14ac:dyDescent="0.2">
      <c r="A13" s="1" t="s">
        <v>98</v>
      </c>
      <c r="B13" s="31">
        <v>573</v>
      </c>
      <c r="C13" s="31">
        <v>570</v>
      </c>
      <c r="D13" s="31">
        <v>582</v>
      </c>
    </row>
    <row r="14" spans="1:4" x14ac:dyDescent="0.2">
      <c r="A14" s="1" t="s">
        <v>198</v>
      </c>
      <c r="B14" s="31">
        <v>781</v>
      </c>
      <c r="C14" s="31">
        <v>769</v>
      </c>
      <c r="D14" s="31">
        <v>820</v>
      </c>
    </row>
    <row r="15" spans="1:4" x14ac:dyDescent="0.2">
      <c r="A15" s="1" t="s">
        <v>99</v>
      </c>
      <c r="B15" s="31">
        <v>724</v>
      </c>
      <c r="C15" s="31">
        <v>726</v>
      </c>
      <c r="D15" s="31">
        <v>735</v>
      </c>
    </row>
    <row r="16" spans="1:4" x14ac:dyDescent="0.2">
      <c r="A16" s="1" t="s">
        <v>100</v>
      </c>
      <c r="B16" s="31">
        <v>373</v>
      </c>
      <c r="C16" s="31">
        <v>369</v>
      </c>
      <c r="D16" s="31">
        <v>612</v>
      </c>
    </row>
    <row r="17" spans="1:8" s="13" customFormat="1" ht="22.5" customHeight="1" thickBot="1" x14ac:dyDescent="0.25">
      <c r="A17" s="13" t="s">
        <v>101</v>
      </c>
      <c r="B17" s="24">
        <v>9284</v>
      </c>
      <c r="C17" s="24">
        <v>9308</v>
      </c>
      <c r="D17" s="24">
        <v>9659</v>
      </c>
      <c r="E17" s="15"/>
      <c r="F17" s="15"/>
      <c r="G17" s="15"/>
      <c r="H17" s="15"/>
    </row>
    <row r="18" spans="1:8" ht="36.75" customHeight="1" x14ac:dyDescent="0.2">
      <c r="A18" s="204" t="s">
        <v>378</v>
      </c>
      <c r="B18" s="204"/>
      <c r="C18" s="204"/>
      <c r="D18" s="204"/>
    </row>
    <row r="19" spans="1:8" ht="36" customHeight="1" x14ac:dyDescent="0.2">
      <c r="A19" s="202" t="s">
        <v>299</v>
      </c>
      <c r="B19" s="202"/>
      <c r="C19" s="202"/>
      <c r="D19" s="202"/>
    </row>
  </sheetData>
  <mergeCells count="4">
    <mergeCell ref="A1:D1"/>
    <mergeCell ref="B2:D2"/>
    <mergeCell ref="A18:D18"/>
    <mergeCell ref="A19:D19"/>
  </mergeCells>
  <phoneticPr fontId="2" type="noConversion"/>
  <pageMargins left="0.75" right="0.75" top="1" bottom="1" header="0.5" footer="0.5"/>
  <pageSetup paperSize="9" orientation="portrait" r:id="rId1"/>
  <headerFooter alignWithMargins="0">
    <oddHeader>&amp;C&amp;8Stadsdelsförvaltningarna - Kvarstående sökande</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0BEA4-D104-4AD8-B34C-764AEA37828B}">
  <sheetPr codeName="Blad13">
    <pageSetUpPr fitToPage="1"/>
  </sheetPr>
  <dimension ref="A1:M72"/>
  <sheetViews>
    <sheetView zoomScaleNormal="100" workbookViewId="0">
      <selection activeCell="G80" sqref="G80"/>
    </sheetView>
  </sheetViews>
  <sheetFormatPr defaultColWidth="9.28515625" defaultRowHeight="11.25" x14ac:dyDescent="0.2"/>
  <cols>
    <col min="1" max="1" width="17.5703125" style="27" customWidth="1"/>
    <col min="2" max="2" width="6.28515625" style="27" customWidth="1"/>
    <col min="3" max="3" width="8" style="27" customWidth="1"/>
    <col min="4" max="4" width="6.7109375" style="27" customWidth="1"/>
    <col min="5" max="5" width="8" style="27" customWidth="1"/>
    <col min="6" max="6" width="0.5703125" style="27" customWidth="1"/>
    <col min="7" max="7" width="9" style="27" customWidth="1"/>
    <col min="8" max="8" width="8.5703125" style="27" customWidth="1"/>
    <col min="9" max="9" width="9" style="27" customWidth="1"/>
    <col min="10" max="10" width="0.5703125" style="27" customWidth="1"/>
    <col min="11" max="12" width="7.7109375" style="27" customWidth="1"/>
    <col min="13" max="13" width="7.28515625" style="27" customWidth="1"/>
    <col min="14" max="16384" width="9.28515625" style="27"/>
  </cols>
  <sheetData>
    <row r="1" spans="1:13" ht="22.5" customHeight="1" thickBot="1" x14ac:dyDescent="0.25">
      <c r="A1" s="201" t="str">
        <f>"Tabell 13 Andelen öppet arbetslösa av befolkningen i stadsdelsområdena efter ålder och kön - kvarstående sista "&amp;(TEXT('Tab1'!$D$2,"MMMM"))&amp;" "&amp;TEXT('Tab1'!$D$2,"ÅÅÅÅ")</f>
        <v>Tabell 13 Andelen öppet arbetslösa av befolkningen i stadsdelsområdena efter ålder och kön - kvarstående sista maj 2026</v>
      </c>
      <c r="B1" s="209"/>
      <c r="C1" s="209"/>
      <c r="D1" s="209"/>
      <c r="E1" s="209"/>
      <c r="F1" s="209"/>
      <c r="G1" s="209"/>
      <c r="H1" s="209"/>
      <c r="I1" s="209"/>
      <c r="J1" s="209"/>
      <c r="K1" s="209"/>
      <c r="L1" s="209"/>
      <c r="M1" s="209"/>
    </row>
    <row r="2" spans="1:13" x14ac:dyDescent="0.2">
      <c r="A2" s="57"/>
      <c r="B2" s="58"/>
      <c r="C2" s="4" t="s">
        <v>201</v>
      </c>
      <c r="D2" s="59"/>
      <c r="E2" s="59"/>
      <c r="F2" s="58"/>
      <c r="G2" s="59" t="s">
        <v>103</v>
      </c>
      <c r="H2" s="59"/>
      <c r="I2" s="59"/>
      <c r="J2" s="58"/>
      <c r="K2" s="59" t="s">
        <v>104</v>
      </c>
      <c r="L2" s="59"/>
      <c r="M2" s="59"/>
    </row>
    <row r="3" spans="1:13" ht="11.45" customHeight="1" x14ac:dyDescent="0.2">
      <c r="A3" s="60"/>
      <c r="B3" s="8" t="s">
        <v>56</v>
      </c>
      <c r="C3" s="132" t="s">
        <v>57</v>
      </c>
      <c r="D3" s="132" t="s">
        <v>62</v>
      </c>
      <c r="E3" s="132" t="s">
        <v>85</v>
      </c>
      <c r="F3" s="132"/>
      <c r="G3" s="132" t="s">
        <v>57</v>
      </c>
      <c r="H3" s="132" t="s">
        <v>62</v>
      </c>
      <c r="I3" s="132" t="s">
        <v>85</v>
      </c>
      <c r="J3" s="132"/>
      <c r="K3" s="132" t="s">
        <v>57</v>
      </c>
      <c r="L3" s="132" t="s">
        <v>62</v>
      </c>
      <c r="M3" s="132" t="s">
        <v>85</v>
      </c>
    </row>
    <row r="4" spans="1:13" ht="11.45" hidden="1" customHeight="1" x14ac:dyDescent="0.2">
      <c r="B4" s="36"/>
      <c r="C4" s="61" t="s">
        <v>330</v>
      </c>
      <c r="D4" s="61" t="s">
        <v>331</v>
      </c>
      <c r="E4" s="61" t="s">
        <v>332</v>
      </c>
      <c r="F4" s="61" t="s">
        <v>304</v>
      </c>
      <c r="G4" s="61" t="s">
        <v>333</v>
      </c>
      <c r="H4" s="61" t="s">
        <v>334</v>
      </c>
      <c r="I4" s="61" t="s">
        <v>335</v>
      </c>
      <c r="J4" s="61"/>
      <c r="K4" s="61"/>
      <c r="L4" s="61"/>
      <c r="M4" s="61"/>
    </row>
    <row r="5" spans="1:13" x14ac:dyDescent="0.2">
      <c r="A5" s="1" t="s">
        <v>216</v>
      </c>
      <c r="B5" s="30" t="s">
        <v>105</v>
      </c>
      <c r="C5" s="18">
        <v>154</v>
      </c>
      <c r="D5" s="18">
        <v>211</v>
      </c>
      <c r="E5" s="18">
        <v>365</v>
      </c>
      <c r="F5" s="18"/>
      <c r="G5" s="18">
        <v>6141</v>
      </c>
      <c r="H5" s="18">
        <v>6279</v>
      </c>
      <c r="I5" s="18">
        <v>12420</v>
      </c>
      <c r="J5" s="61"/>
      <c r="K5" s="19">
        <f t="shared" ref="K5:M8" si="0">C5/G5*100</f>
        <v>2.5077348965966455</v>
      </c>
      <c r="L5" s="19">
        <f t="shared" si="0"/>
        <v>3.3604077082337951</v>
      </c>
      <c r="M5" s="19">
        <f t="shared" si="0"/>
        <v>2.938808373590982</v>
      </c>
    </row>
    <row r="6" spans="1:13" x14ac:dyDescent="0.2">
      <c r="B6" s="30" t="s">
        <v>106</v>
      </c>
      <c r="C6" s="18">
        <v>1299</v>
      </c>
      <c r="D6" s="18">
        <v>1213</v>
      </c>
      <c r="E6" s="18">
        <v>2512</v>
      </c>
      <c r="F6" s="18"/>
      <c r="G6" s="18">
        <v>20438</v>
      </c>
      <c r="H6" s="18">
        <v>22759</v>
      </c>
      <c r="I6" s="18">
        <v>43197</v>
      </c>
      <c r="J6" s="61"/>
      <c r="K6" s="19">
        <f t="shared" si="0"/>
        <v>6.3558078089832657</v>
      </c>
      <c r="L6" s="19">
        <f t="shared" si="0"/>
        <v>5.3297596555208928</v>
      </c>
      <c r="M6" s="19">
        <f t="shared" si="0"/>
        <v>5.8152186494432483</v>
      </c>
    </row>
    <row r="7" spans="1:13" x14ac:dyDescent="0.2">
      <c r="B7" s="30" t="s">
        <v>301</v>
      </c>
      <c r="C7" s="18">
        <v>215</v>
      </c>
      <c r="D7" s="18">
        <v>250</v>
      </c>
      <c r="E7" s="18">
        <v>465</v>
      </c>
      <c r="F7" s="18"/>
      <c r="G7" s="18">
        <v>5801</v>
      </c>
      <c r="H7" s="18">
        <v>6090</v>
      </c>
      <c r="I7" s="18">
        <v>11891</v>
      </c>
      <c r="J7" s="61"/>
      <c r="K7" s="19">
        <f t="shared" si="0"/>
        <v>3.7062575418031374</v>
      </c>
      <c r="L7" s="19">
        <f t="shared" si="0"/>
        <v>4.1050903119868636</v>
      </c>
      <c r="M7" s="19">
        <f t="shared" si="0"/>
        <v>3.9105205617694052</v>
      </c>
    </row>
    <row r="8" spans="1:13" s="13" customFormat="1" x14ac:dyDescent="0.2">
      <c r="B8" s="33" t="s">
        <v>302</v>
      </c>
      <c r="C8" s="15">
        <v>1668</v>
      </c>
      <c r="D8" s="15">
        <v>1674</v>
      </c>
      <c r="E8" s="15">
        <v>3342</v>
      </c>
      <c r="F8" s="15"/>
      <c r="G8" s="15">
        <v>32380</v>
      </c>
      <c r="H8" s="15">
        <v>35128</v>
      </c>
      <c r="I8" s="15">
        <v>67508</v>
      </c>
      <c r="J8" s="62"/>
      <c r="K8" s="16">
        <f t="shared" si="0"/>
        <v>5.1513279802347132</v>
      </c>
      <c r="L8" s="16">
        <f t="shared" si="0"/>
        <v>4.7654292871783195</v>
      </c>
      <c r="M8" s="16">
        <f t="shared" si="0"/>
        <v>4.9505243822954315</v>
      </c>
    </row>
    <row r="9" spans="1:13" x14ac:dyDescent="0.2">
      <c r="B9" s="33"/>
      <c r="C9" s="15"/>
      <c r="D9" s="15"/>
      <c r="E9" s="15"/>
      <c r="F9" s="15"/>
      <c r="G9" s="18"/>
      <c r="H9" s="18"/>
      <c r="I9" s="18"/>
      <c r="J9" s="62"/>
      <c r="K9" s="19"/>
      <c r="L9" s="19"/>
      <c r="M9" s="19"/>
    </row>
    <row r="10" spans="1:13" x14ac:dyDescent="0.2">
      <c r="A10" s="27" t="s">
        <v>107</v>
      </c>
      <c r="B10" s="30" t="s">
        <v>105</v>
      </c>
      <c r="C10" s="18">
        <v>90</v>
      </c>
      <c r="D10" s="18">
        <v>158</v>
      </c>
      <c r="E10" s="18">
        <v>248</v>
      </c>
      <c r="F10" s="18"/>
      <c r="G10" s="18">
        <v>3997</v>
      </c>
      <c r="H10" s="18">
        <v>4279</v>
      </c>
      <c r="I10" s="18">
        <v>8276</v>
      </c>
      <c r="J10" s="61"/>
      <c r="K10" s="19">
        <f>C10/G10*100</f>
        <v>2.2516887665749312</v>
      </c>
      <c r="L10" s="19">
        <f t="shared" ref="K10:M13" si="1">D10/H10*100</f>
        <v>3.6924515073615334</v>
      </c>
      <c r="M10" s="19">
        <f t="shared" si="1"/>
        <v>2.9966167230546157</v>
      </c>
    </row>
    <row r="11" spans="1:13" x14ac:dyDescent="0.2">
      <c r="B11" s="30" t="s">
        <v>106</v>
      </c>
      <c r="C11" s="18">
        <v>813</v>
      </c>
      <c r="D11" s="18">
        <v>792</v>
      </c>
      <c r="E11" s="18">
        <v>1605</v>
      </c>
      <c r="F11" s="18"/>
      <c r="G11" s="18">
        <v>15989</v>
      </c>
      <c r="H11" s="18">
        <v>16663</v>
      </c>
      <c r="I11" s="18">
        <v>32652</v>
      </c>
      <c r="J11" s="61"/>
      <c r="K11" s="19">
        <f t="shared" si="1"/>
        <v>5.0847457627118651</v>
      </c>
      <c r="L11" s="19">
        <f t="shared" si="1"/>
        <v>4.7530456700474097</v>
      </c>
      <c r="M11" s="19">
        <f t="shared" si="1"/>
        <v>4.9154722528482173</v>
      </c>
    </row>
    <row r="12" spans="1:13" x14ac:dyDescent="0.2">
      <c r="B12" s="30" t="s">
        <v>301</v>
      </c>
      <c r="C12" s="18">
        <v>164</v>
      </c>
      <c r="D12" s="18">
        <v>180</v>
      </c>
      <c r="E12" s="18">
        <v>344</v>
      </c>
      <c r="F12" s="18"/>
      <c r="G12" s="18">
        <v>4811</v>
      </c>
      <c r="H12" s="18">
        <v>5109</v>
      </c>
      <c r="I12" s="18">
        <v>9920</v>
      </c>
      <c r="J12" s="61"/>
      <c r="K12" s="19">
        <f t="shared" si="1"/>
        <v>3.4088547079609226</v>
      </c>
      <c r="L12" s="19">
        <f t="shared" si="1"/>
        <v>3.523194362889019</v>
      </c>
      <c r="M12" s="19">
        <f t="shared" si="1"/>
        <v>3.467741935483871</v>
      </c>
    </row>
    <row r="13" spans="1:13" s="13" customFormat="1" x14ac:dyDescent="0.2">
      <c r="B13" s="33" t="s">
        <v>302</v>
      </c>
      <c r="C13" s="15">
        <v>1067</v>
      </c>
      <c r="D13" s="15">
        <v>1130</v>
      </c>
      <c r="E13" s="15">
        <v>2197</v>
      </c>
      <c r="F13" s="15"/>
      <c r="G13" s="15">
        <v>24797</v>
      </c>
      <c r="H13" s="15">
        <v>26051</v>
      </c>
      <c r="I13" s="15">
        <v>50848</v>
      </c>
      <c r="J13" s="62"/>
      <c r="K13" s="16">
        <f t="shared" si="1"/>
        <v>4.3029398717586806</v>
      </c>
      <c r="L13" s="16">
        <f t="shared" si="1"/>
        <v>4.3376453878929793</v>
      </c>
      <c r="M13" s="16">
        <f t="shared" si="1"/>
        <v>4.3207205789804908</v>
      </c>
    </row>
    <row r="14" spans="1:13" x14ac:dyDescent="0.2">
      <c r="B14" s="33"/>
      <c r="C14" s="15"/>
      <c r="D14" s="15"/>
      <c r="E14" s="15"/>
      <c r="F14" s="15"/>
      <c r="G14" s="18"/>
      <c r="H14" s="18"/>
      <c r="I14" s="18"/>
      <c r="J14" s="62"/>
      <c r="K14" s="19"/>
      <c r="L14" s="19"/>
      <c r="M14" s="19"/>
    </row>
    <row r="15" spans="1:13" x14ac:dyDescent="0.2">
      <c r="A15" s="27" t="s">
        <v>108</v>
      </c>
      <c r="B15" s="30" t="s">
        <v>105</v>
      </c>
      <c r="C15" s="18">
        <v>44</v>
      </c>
      <c r="D15" s="18">
        <v>58</v>
      </c>
      <c r="E15" s="18">
        <v>102</v>
      </c>
      <c r="F15" s="18"/>
      <c r="G15" s="18">
        <v>4069</v>
      </c>
      <c r="H15" s="18">
        <v>4049</v>
      </c>
      <c r="I15" s="18">
        <v>8118</v>
      </c>
      <c r="J15" s="61"/>
      <c r="K15" s="19">
        <f t="shared" ref="K15:M18" si="2">C15/G15*100</f>
        <v>1.0813467682477267</v>
      </c>
      <c r="L15" s="19">
        <f t="shared" si="2"/>
        <v>1.4324524573968882</v>
      </c>
      <c r="M15" s="19">
        <f t="shared" si="2"/>
        <v>1.2564671101256468</v>
      </c>
    </row>
    <row r="16" spans="1:13" x14ac:dyDescent="0.2">
      <c r="B16" s="30" t="s">
        <v>106</v>
      </c>
      <c r="C16" s="18">
        <v>498</v>
      </c>
      <c r="D16" s="18">
        <v>525</v>
      </c>
      <c r="E16" s="18">
        <v>1023</v>
      </c>
      <c r="F16" s="18"/>
      <c r="G16" s="18">
        <v>18448</v>
      </c>
      <c r="H16" s="18">
        <v>18218</v>
      </c>
      <c r="I16" s="18">
        <v>36666</v>
      </c>
      <c r="J16" s="61"/>
      <c r="K16" s="19">
        <f t="shared" si="2"/>
        <v>2.699479618386817</v>
      </c>
      <c r="L16" s="19">
        <f t="shared" si="2"/>
        <v>2.8817652870787134</v>
      </c>
      <c r="M16" s="19">
        <f t="shared" si="2"/>
        <v>2.7900507281950584</v>
      </c>
    </row>
    <row r="17" spans="1:13" x14ac:dyDescent="0.2">
      <c r="B17" s="30" t="s">
        <v>301</v>
      </c>
      <c r="C17" s="18">
        <v>126</v>
      </c>
      <c r="D17" s="18">
        <v>132</v>
      </c>
      <c r="E17" s="18">
        <v>258</v>
      </c>
      <c r="F17" s="18"/>
      <c r="G17" s="18">
        <v>5758</v>
      </c>
      <c r="H17" s="18">
        <v>5476</v>
      </c>
      <c r="I17" s="18">
        <v>11234</v>
      </c>
      <c r="J17" s="61"/>
      <c r="K17" s="19">
        <f t="shared" si="2"/>
        <v>2.1882598124348731</v>
      </c>
      <c r="L17" s="19">
        <f t="shared" si="2"/>
        <v>2.4105186267348429</v>
      </c>
      <c r="M17" s="19">
        <f t="shared" si="2"/>
        <v>2.2965996083318498</v>
      </c>
    </row>
    <row r="18" spans="1:13" s="13" customFormat="1" x14ac:dyDescent="0.2">
      <c r="B18" s="33" t="s">
        <v>302</v>
      </c>
      <c r="C18" s="15">
        <v>668</v>
      </c>
      <c r="D18" s="15">
        <v>715</v>
      </c>
      <c r="E18" s="15">
        <v>1383</v>
      </c>
      <c r="F18" s="15"/>
      <c r="G18" s="15">
        <v>28275</v>
      </c>
      <c r="H18" s="15">
        <v>27743</v>
      </c>
      <c r="I18" s="15">
        <v>56018</v>
      </c>
      <c r="J18" s="62"/>
      <c r="K18" s="16">
        <f t="shared" si="2"/>
        <v>2.3625110521662247</v>
      </c>
      <c r="L18" s="16">
        <f t="shared" si="2"/>
        <v>2.577226687813142</v>
      </c>
      <c r="M18" s="16">
        <f t="shared" si="2"/>
        <v>2.4688492984397872</v>
      </c>
    </row>
    <row r="19" spans="1:13" x14ac:dyDescent="0.2">
      <c r="B19" s="33"/>
      <c r="C19" s="15"/>
      <c r="D19" s="15"/>
      <c r="E19" s="15"/>
      <c r="F19" s="15"/>
      <c r="G19" s="18"/>
      <c r="H19" s="18"/>
      <c r="I19" s="18"/>
      <c r="J19" s="62"/>
      <c r="K19" s="19"/>
      <c r="L19" s="19"/>
      <c r="M19" s="19"/>
    </row>
    <row r="20" spans="1:13" x14ac:dyDescent="0.2">
      <c r="A20" s="27" t="s">
        <v>109</v>
      </c>
      <c r="B20" s="30" t="s">
        <v>105</v>
      </c>
      <c r="C20" s="18">
        <v>23</v>
      </c>
      <c r="D20" s="18">
        <v>30</v>
      </c>
      <c r="E20" s="18">
        <v>53</v>
      </c>
      <c r="F20" s="18"/>
      <c r="G20" s="18">
        <v>2770</v>
      </c>
      <c r="H20" s="18">
        <v>2597</v>
      </c>
      <c r="I20" s="18">
        <v>5367</v>
      </c>
      <c r="J20" s="61"/>
      <c r="K20" s="19">
        <f t="shared" ref="K20:M23" si="3">C20/G20*100</f>
        <v>0.83032490974729245</v>
      </c>
      <c r="L20" s="19">
        <f t="shared" si="3"/>
        <v>1.1551790527531767</v>
      </c>
      <c r="M20" s="19">
        <f t="shared" si="3"/>
        <v>0.98751630333519658</v>
      </c>
    </row>
    <row r="21" spans="1:13" x14ac:dyDescent="0.2">
      <c r="B21" s="30" t="s">
        <v>106</v>
      </c>
      <c r="C21" s="18">
        <v>433</v>
      </c>
      <c r="D21" s="18">
        <v>415</v>
      </c>
      <c r="E21" s="18">
        <v>848</v>
      </c>
      <c r="F21" s="18"/>
      <c r="G21" s="18">
        <v>17196</v>
      </c>
      <c r="H21" s="18">
        <v>16915</v>
      </c>
      <c r="I21" s="18">
        <v>34111</v>
      </c>
      <c r="J21" s="61"/>
      <c r="K21" s="19">
        <f t="shared" si="3"/>
        <v>2.5180274482437777</v>
      </c>
      <c r="L21" s="19">
        <f t="shared" si="3"/>
        <v>2.4534436890334019</v>
      </c>
      <c r="M21" s="19">
        <f t="shared" si="3"/>
        <v>2.4860015830670457</v>
      </c>
    </row>
    <row r="22" spans="1:13" x14ac:dyDescent="0.2">
      <c r="B22" s="30" t="s">
        <v>301</v>
      </c>
      <c r="C22" s="18">
        <v>139</v>
      </c>
      <c r="D22" s="18">
        <v>160</v>
      </c>
      <c r="E22" s="18">
        <v>299</v>
      </c>
      <c r="F22" s="18"/>
      <c r="G22" s="18">
        <v>5623</v>
      </c>
      <c r="H22" s="18">
        <v>5175</v>
      </c>
      <c r="I22" s="18">
        <v>10798</v>
      </c>
      <c r="J22" s="61"/>
      <c r="K22" s="19">
        <f t="shared" si="3"/>
        <v>2.4719900409034326</v>
      </c>
      <c r="L22" s="19">
        <f t="shared" si="3"/>
        <v>3.0917874396135265</v>
      </c>
      <c r="M22" s="19">
        <f t="shared" si="3"/>
        <v>2.76903130209298</v>
      </c>
    </row>
    <row r="23" spans="1:13" s="13" customFormat="1" x14ac:dyDescent="0.2">
      <c r="B23" s="33" t="s">
        <v>302</v>
      </c>
      <c r="C23" s="15">
        <v>595</v>
      </c>
      <c r="D23" s="15">
        <v>605</v>
      </c>
      <c r="E23" s="15">
        <v>1200</v>
      </c>
      <c r="F23" s="15"/>
      <c r="G23" s="15">
        <v>25589</v>
      </c>
      <c r="H23" s="15">
        <v>24687</v>
      </c>
      <c r="I23" s="15">
        <v>50276</v>
      </c>
      <c r="J23" s="62"/>
      <c r="K23" s="16">
        <f t="shared" si="3"/>
        <v>2.325217867052249</v>
      </c>
      <c r="L23" s="16">
        <f t="shared" si="3"/>
        <v>2.4506825454692751</v>
      </c>
      <c r="M23" s="16">
        <f t="shared" si="3"/>
        <v>2.3868247275041767</v>
      </c>
    </row>
    <row r="24" spans="1:13" x14ac:dyDescent="0.2">
      <c r="B24" s="33"/>
      <c r="C24" s="15"/>
      <c r="D24" s="15"/>
      <c r="E24" s="15"/>
      <c r="F24" s="15"/>
      <c r="G24" s="15"/>
      <c r="H24" s="15"/>
      <c r="I24" s="15"/>
      <c r="J24" s="62"/>
      <c r="K24" s="19"/>
      <c r="L24" s="19"/>
      <c r="M24" s="19"/>
    </row>
    <row r="25" spans="1:13" x14ac:dyDescent="0.2">
      <c r="A25" s="1" t="s">
        <v>217</v>
      </c>
      <c r="B25" s="30" t="s">
        <v>105</v>
      </c>
      <c r="C25" s="18">
        <v>46</v>
      </c>
      <c r="D25" s="18">
        <v>75</v>
      </c>
      <c r="E25" s="18">
        <v>121</v>
      </c>
      <c r="F25" s="18"/>
      <c r="G25" s="18">
        <v>7812</v>
      </c>
      <c r="H25" s="18">
        <v>7870</v>
      </c>
      <c r="I25" s="18">
        <v>15682</v>
      </c>
      <c r="J25" s="61"/>
      <c r="K25" s="19">
        <f t="shared" ref="K25:M28" si="4">C25/G25*100</f>
        <v>0.58883768561187921</v>
      </c>
      <c r="L25" s="19">
        <f t="shared" si="4"/>
        <v>0.95298602287166456</v>
      </c>
      <c r="M25" s="19">
        <f t="shared" si="4"/>
        <v>0.77158525698252778</v>
      </c>
    </row>
    <row r="26" spans="1:13" x14ac:dyDescent="0.2">
      <c r="B26" s="30" t="s">
        <v>106</v>
      </c>
      <c r="C26" s="18">
        <v>852</v>
      </c>
      <c r="D26" s="18">
        <v>920</v>
      </c>
      <c r="E26" s="18">
        <v>1772</v>
      </c>
      <c r="F26" s="18"/>
      <c r="G26" s="18">
        <v>34919</v>
      </c>
      <c r="H26" s="18">
        <v>35551</v>
      </c>
      <c r="I26" s="18">
        <v>70470</v>
      </c>
      <c r="J26" s="61"/>
      <c r="K26" s="19">
        <f t="shared" si="4"/>
        <v>2.439932415017612</v>
      </c>
      <c r="L26" s="19">
        <f t="shared" si="4"/>
        <v>2.5878315659193833</v>
      </c>
      <c r="M26" s="19">
        <f t="shared" si="4"/>
        <v>2.5145451965375338</v>
      </c>
    </row>
    <row r="27" spans="1:13" x14ac:dyDescent="0.2">
      <c r="B27" s="30" t="s">
        <v>301</v>
      </c>
      <c r="C27" s="18">
        <v>281</v>
      </c>
      <c r="D27" s="18">
        <v>264</v>
      </c>
      <c r="E27" s="18">
        <v>545</v>
      </c>
      <c r="F27" s="18"/>
      <c r="G27" s="18">
        <v>10930</v>
      </c>
      <c r="H27" s="18">
        <v>10232</v>
      </c>
      <c r="I27" s="18">
        <v>21162</v>
      </c>
      <c r="J27" s="61"/>
      <c r="K27" s="19">
        <f t="shared" si="4"/>
        <v>2.5709057639524246</v>
      </c>
      <c r="L27" s="19">
        <f t="shared" si="4"/>
        <v>2.5801407349491789</v>
      </c>
      <c r="M27" s="19">
        <f t="shared" si="4"/>
        <v>2.5753709479255269</v>
      </c>
    </row>
    <row r="28" spans="1:13" s="13" customFormat="1" x14ac:dyDescent="0.2">
      <c r="B28" s="33" t="s">
        <v>302</v>
      </c>
      <c r="C28" s="15">
        <v>1179</v>
      </c>
      <c r="D28" s="15">
        <v>1259</v>
      </c>
      <c r="E28" s="15">
        <v>2438</v>
      </c>
      <c r="F28" s="15"/>
      <c r="G28" s="15">
        <v>53661</v>
      </c>
      <c r="H28" s="15">
        <v>53653</v>
      </c>
      <c r="I28" s="15">
        <v>107314</v>
      </c>
      <c r="J28" s="62"/>
      <c r="K28" s="16">
        <f t="shared" si="4"/>
        <v>2.1971264046514225</v>
      </c>
      <c r="L28" s="16">
        <f t="shared" si="4"/>
        <v>2.3465603041768399</v>
      </c>
      <c r="M28" s="16">
        <f t="shared" si="4"/>
        <v>2.2718377844456454</v>
      </c>
    </row>
    <row r="29" spans="1:13" x14ac:dyDescent="0.2">
      <c r="B29" s="33"/>
      <c r="C29" s="15"/>
      <c r="D29" s="15"/>
      <c r="E29" s="15"/>
      <c r="F29" s="15"/>
      <c r="G29" s="18"/>
      <c r="H29" s="18"/>
      <c r="I29" s="18"/>
      <c r="J29" s="62"/>
      <c r="K29" s="19"/>
      <c r="L29" s="19"/>
      <c r="M29" s="19"/>
    </row>
    <row r="30" spans="1:13" x14ac:dyDescent="0.2">
      <c r="A30" s="27" t="s">
        <v>110</v>
      </c>
      <c r="B30" s="30" t="s">
        <v>105</v>
      </c>
      <c r="C30" s="18">
        <v>49</v>
      </c>
      <c r="D30" s="18">
        <v>82</v>
      </c>
      <c r="E30" s="18">
        <v>131</v>
      </c>
      <c r="F30" s="18"/>
      <c r="G30" s="18">
        <v>5419</v>
      </c>
      <c r="H30" s="18">
        <v>5275</v>
      </c>
      <c r="I30" s="18">
        <v>10694</v>
      </c>
      <c r="J30" s="61"/>
      <c r="K30" s="19">
        <f t="shared" ref="K30:M33" si="5">C30/G30*100</f>
        <v>0.90422587193209081</v>
      </c>
      <c r="L30" s="19">
        <f t="shared" si="5"/>
        <v>1.5545023696682465</v>
      </c>
      <c r="M30" s="19">
        <f t="shared" si="5"/>
        <v>1.2249859734430522</v>
      </c>
    </row>
    <row r="31" spans="1:13" x14ac:dyDescent="0.2">
      <c r="B31" s="30" t="s">
        <v>106</v>
      </c>
      <c r="C31" s="18">
        <v>762</v>
      </c>
      <c r="D31" s="18">
        <v>774</v>
      </c>
      <c r="E31" s="18">
        <v>1536</v>
      </c>
      <c r="F31" s="18"/>
      <c r="G31" s="18">
        <v>28146</v>
      </c>
      <c r="H31" s="18">
        <v>27745</v>
      </c>
      <c r="I31" s="18">
        <v>55891</v>
      </c>
      <c r="J31" s="61"/>
      <c r="K31" s="19">
        <f t="shared" si="5"/>
        <v>2.7073118738008954</v>
      </c>
      <c r="L31" s="19">
        <f t="shared" si="5"/>
        <v>2.789691836366913</v>
      </c>
      <c r="M31" s="19">
        <f t="shared" si="5"/>
        <v>2.748206330178383</v>
      </c>
    </row>
    <row r="32" spans="1:13" x14ac:dyDescent="0.2">
      <c r="B32" s="30" t="s">
        <v>301</v>
      </c>
      <c r="C32" s="18">
        <v>251</v>
      </c>
      <c r="D32" s="18">
        <v>300</v>
      </c>
      <c r="E32" s="18">
        <v>551</v>
      </c>
      <c r="F32" s="18"/>
      <c r="G32" s="18">
        <v>11389</v>
      </c>
      <c r="H32" s="18">
        <v>10518</v>
      </c>
      <c r="I32" s="18">
        <v>21907</v>
      </c>
      <c r="J32" s="61"/>
      <c r="K32" s="19">
        <f t="shared" si="5"/>
        <v>2.2038809377469488</v>
      </c>
      <c r="L32" s="19">
        <f t="shared" si="5"/>
        <v>2.8522532800912721</v>
      </c>
      <c r="M32" s="19">
        <f t="shared" si="5"/>
        <v>2.5151777970511708</v>
      </c>
    </row>
    <row r="33" spans="1:13" s="13" customFormat="1" x14ac:dyDescent="0.2">
      <c r="B33" s="33" t="s">
        <v>302</v>
      </c>
      <c r="C33" s="15">
        <v>1062</v>
      </c>
      <c r="D33" s="15">
        <v>1156</v>
      </c>
      <c r="E33" s="15">
        <v>2218</v>
      </c>
      <c r="F33" s="15"/>
      <c r="G33" s="15">
        <v>44954</v>
      </c>
      <c r="H33" s="15">
        <v>43538</v>
      </c>
      <c r="I33" s="15">
        <v>88492</v>
      </c>
      <c r="J33" s="62"/>
      <c r="K33" s="16">
        <f t="shared" si="5"/>
        <v>2.3624149130222003</v>
      </c>
      <c r="L33" s="16">
        <f t="shared" si="5"/>
        <v>2.6551518213973999</v>
      </c>
      <c r="M33" s="16">
        <f t="shared" si="5"/>
        <v>2.506441260226913</v>
      </c>
    </row>
    <row r="34" spans="1:13" x14ac:dyDescent="0.2">
      <c r="B34" s="33"/>
      <c r="C34" s="15"/>
      <c r="D34" s="15"/>
      <c r="E34" s="15"/>
      <c r="F34" s="15"/>
      <c r="G34" s="18"/>
      <c r="H34" s="18"/>
      <c r="I34" s="18"/>
      <c r="J34" s="62"/>
      <c r="K34" s="19"/>
      <c r="L34" s="19"/>
      <c r="M34" s="19"/>
    </row>
    <row r="35" spans="1:13" x14ac:dyDescent="0.2">
      <c r="A35" s="27" t="s">
        <v>111</v>
      </c>
      <c r="B35" s="30" t="s">
        <v>105</v>
      </c>
      <c r="C35" s="18">
        <v>81</v>
      </c>
      <c r="D35" s="18">
        <v>140</v>
      </c>
      <c r="E35" s="18">
        <v>221</v>
      </c>
      <c r="F35" s="18"/>
      <c r="G35" s="18">
        <v>4880</v>
      </c>
      <c r="H35" s="18">
        <v>5045</v>
      </c>
      <c r="I35" s="18">
        <v>9925</v>
      </c>
      <c r="J35" s="61"/>
      <c r="K35" s="19">
        <f t="shared" ref="K35:M38" si="6">C35/G35*100</f>
        <v>1.6598360655737703</v>
      </c>
      <c r="L35" s="19">
        <f t="shared" si="6"/>
        <v>2.7750247770069376</v>
      </c>
      <c r="M35" s="19">
        <f t="shared" si="6"/>
        <v>2.2267002518891688</v>
      </c>
    </row>
    <row r="36" spans="1:13" x14ac:dyDescent="0.2">
      <c r="B36" s="30" t="s">
        <v>106</v>
      </c>
      <c r="C36" s="18">
        <v>904</v>
      </c>
      <c r="D36" s="18">
        <v>877</v>
      </c>
      <c r="E36" s="18">
        <v>1781</v>
      </c>
      <c r="F36" s="18"/>
      <c r="G36" s="18">
        <v>25828</v>
      </c>
      <c r="H36" s="18">
        <v>25666</v>
      </c>
      <c r="I36" s="18">
        <v>51494</v>
      </c>
      <c r="J36" s="61"/>
      <c r="K36" s="19">
        <f t="shared" si="6"/>
        <v>3.5000774353414901</v>
      </c>
      <c r="L36" s="19">
        <f t="shared" si="6"/>
        <v>3.4169718693992053</v>
      </c>
      <c r="M36" s="19">
        <f t="shared" si="6"/>
        <v>3.4586553773255138</v>
      </c>
    </row>
    <row r="37" spans="1:13" x14ac:dyDescent="0.2">
      <c r="B37" s="30" t="s">
        <v>301</v>
      </c>
      <c r="C37" s="18">
        <v>178</v>
      </c>
      <c r="D37" s="18">
        <v>227</v>
      </c>
      <c r="E37" s="18">
        <v>405</v>
      </c>
      <c r="F37" s="18"/>
      <c r="G37" s="18">
        <v>6707</v>
      </c>
      <c r="H37" s="18">
        <v>6674</v>
      </c>
      <c r="I37" s="18">
        <v>13381</v>
      </c>
      <c r="J37" s="61"/>
      <c r="K37" s="19">
        <f t="shared" si="6"/>
        <v>2.6539436409721189</v>
      </c>
      <c r="L37" s="19">
        <f t="shared" si="6"/>
        <v>3.401258615522925</v>
      </c>
      <c r="M37" s="19">
        <f t="shared" si="6"/>
        <v>3.026679620357223</v>
      </c>
    </row>
    <row r="38" spans="1:13" s="13" customFormat="1" x14ac:dyDescent="0.2">
      <c r="B38" s="33" t="s">
        <v>302</v>
      </c>
      <c r="C38" s="15">
        <v>1163</v>
      </c>
      <c r="D38" s="15">
        <v>1244</v>
      </c>
      <c r="E38" s="15">
        <v>2407</v>
      </c>
      <c r="F38" s="15"/>
      <c r="G38" s="15">
        <v>37415</v>
      </c>
      <c r="H38" s="15">
        <v>37385</v>
      </c>
      <c r="I38" s="15">
        <v>74800</v>
      </c>
      <c r="J38" s="62"/>
      <c r="K38" s="16">
        <f t="shared" si="6"/>
        <v>3.1083789923827343</v>
      </c>
      <c r="L38" s="16">
        <f t="shared" si="6"/>
        <v>3.3275377825331014</v>
      </c>
      <c r="M38" s="16">
        <f t="shared" si="6"/>
        <v>3.2179144385026741</v>
      </c>
    </row>
    <row r="39" spans="1:13" x14ac:dyDescent="0.2">
      <c r="B39" s="33"/>
      <c r="C39" s="15"/>
      <c r="D39" s="15"/>
      <c r="E39" s="15"/>
      <c r="F39" s="15"/>
      <c r="G39" s="18"/>
      <c r="H39" s="18"/>
      <c r="I39" s="18"/>
      <c r="J39" s="62"/>
      <c r="K39" s="19"/>
      <c r="L39" s="19"/>
      <c r="M39" s="19"/>
    </row>
    <row r="40" spans="1:13" x14ac:dyDescent="0.2">
      <c r="A40" s="27" t="s">
        <v>112</v>
      </c>
      <c r="B40" s="30" t="s">
        <v>105</v>
      </c>
      <c r="C40" s="18">
        <v>25</v>
      </c>
      <c r="D40" s="18">
        <v>43</v>
      </c>
      <c r="E40" s="18">
        <v>68</v>
      </c>
      <c r="F40" s="18"/>
      <c r="G40" s="18">
        <v>2129</v>
      </c>
      <c r="H40" s="18">
        <v>2183</v>
      </c>
      <c r="I40" s="18">
        <v>4312</v>
      </c>
      <c r="J40" s="61"/>
      <c r="K40" s="19">
        <f t="shared" ref="K40:M43" si="7">C40/G40*100</f>
        <v>1.1742602160638798</v>
      </c>
      <c r="L40" s="19">
        <f t="shared" si="7"/>
        <v>1.9697663765460376</v>
      </c>
      <c r="M40" s="19">
        <f t="shared" si="7"/>
        <v>1.5769944341372915</v>
      </c>
    </row>
    <row r="41" spans="1:13" x14ac:dyDescent="0.2">
      <c r="B41" s="30" t="s">
        <v>106</v>
      </c>
      <c r="C41" s="18">
        <v>386</v>
      </c>
      <c r="D41" s="18">
        <v>372</v>
      </c>
      <c r="E41" s="18">
        <v>758</v>
      </c>
      <c r="F41" s="18"/>
      <c r="G41" s="18">
        <v>10965</v>
      </c>
      <c r="H41" s="18">
        <v>10161</v>
      </c>
      <c r="I41" s="18">
        <v>21126</v>
      </c>
      <c r="J41" s="61"/>
      <c r="K41" s="19">
        <f t="shared" si="7"/>
        <v>3.5202918376652987</v>
      </c>
      <c r="L41" s="19">
        <f t="shared" si="7"/>
        <v>3.6610569825804546</v>
      </c>
      <c r="M41" s="19">
        <f t="shared" si="7"/>
        <v>3.5879958345167093</v>
      </c>
    </row>
    <row r="42" spans="1:13" x14ac:dyDescent="0.2">
      <c r="B42" s="30" t="s">
        <v>301</v>
      </c>
      <c r="C42" s="18">
        <v>99</v>
      </c>
      <c r="D42" s="18">
        <v>101</v>
      </c>
      <c r="E42" s="18">
        <v>200</v>
      </c>
      <c r="F42" s="18"/>
      <c r="G42" s="18">
        <v>3438</v>
      </c>
      <c r="H42" s="18">
        <v>3042</v>
      </c>
      <c r="I42" s="18">
        <v>6480</v>
      </c>
      <c r="J42" s="61"/>
      <c r="K42" s="19">
        <f t="shared" si="7"/>
        <v>2.8795811518324608</v>
      </c>
      <c r="L42" s="19">
        <f t="shared" si="7"/>
        <v>3.3201840894148584</v>
      </c>
      <c r="M42" s="19">
        <f t="shared" si="7"/>
        <v>3.0864197530864197</v>
      </c>
    </row>
    <row r="43" spans="1:13" s="13" customFormat="1" x14ac:dyDescent="0.2">
      <c r="B43" s="33" t="s">
        <v>302</v>
      </c>
      <c r="C43" s="15">
        <v>510</v>
      </c>
      <c r="D43" s="15">
        <v>516</v>
      </c>
      <c r="E43" s="15">
        <v>1026</v>
      </c>
      <c r="F43" s="15"/>
      <c r="G43" s="15">
        <v>16532</v>
      </c>
      <c r="H43" s="15">
        <v>15386</v>
      </c>
      <c r="I43" s="15">
        <v>31918</v>
      </c>
      <c r="J43" s="62"/>
      <c r="K43" s="16">
        <f t="shared" si="7"/>
        <v>3.0849262037261069</v>
      </c>
      <c r="L43" s="16">
        <f t="shared" si="7"/>
        <v>3.3536981671649548</v>
      </c>
      <c r="M43" s="16">
        <f t="shared" si="7"/>
        <v>3.2144871232533365</v>
      </c>
    </row>
    <row r="44" spans="1:13" x14ac:dyDescent="0.2">
      <c r="B44" s="33"/>
      <c r="C44" s="15"/>
      <c r="D44" s="15"/>
      <c r="E44" s="15"/>
      <c r="F44" s="15"/>
      <c r="G44" s="18"/>
      <c r="H44" s="18"/>
      <c r="I44" s="18"/>
      <c r="J44" s="62"/>
      <c r="K44" s="19"/>
      <c r="L44" s="19"/>
      <c r="M44" s="19"/>
    </row>
    <row r="45" spans="1:13" x14ac:dyDescent="0.2">
      <c r="A45" s="27" t="s">
        <v>113</v>
      </c>
      <c r="B45" s="30" t="s">
        <v>105</v>
      </c>
      <c r="C45" s="18">
        <v>57</v>
      </c>
      <c r="D45" s="18">
        <v>73</v>
      </c>
      <c r="E45" s="18">
        <v>130</v>
      </c>
      <c r="F45" s="18"/>
      <c r="G45" s="18">
        <v>3067</v>
      </c>
      <c r="H45" s="18">
        <v>3160</v>
      </c>
      <c r="I45" s="18">
        <v>6227</v>
      </c>
      <c r="J45" s="18">
        <v>0</v>
      </c>
      <c r="K45" s="19">
        <f t="shared" ref="K45:M52" si="8">C45/G45*100</f>
        <v>1.8584936419954352</v>
      </c>
      <c r="L45" s="19">
        <f t="shared" si="8"/>
        <v>2.3101265822784813</v>
      </c>
      <c r="M45" s="19">
        <f t="shared" si="8"/>
        <v>2.0876826722338206</v>
      </c>
    </row>
    <row r="46" spans="1:13" x14ac:dyDescent="0.2">
      <c r="B46" s="30" t="s">
        <v>106</v>
      </c>
      <c r="C46" s="18">
        <v>454</v>
      </c>
      <c r="D46" s="18">
        <v>516</v>
      </c>
      <c r="E46" s="18">
        <v>970</v>
      </c>
      <c r="F46" s="18"/>
      <c r="G46" s="18">
        <v>13892</v>
      </c>
      <c r="H46" s="18">
        <v>13526</v>
      </c>
      <c r="I46" s="18">
        <v>27418</v>
      </c>
      <c r="J46" s="18">
        <v>0</v>
      </c>
      <c r="K46" s="19">
        <f t="shared" si="8"/>
        <v>3.2680679527785776</v>
      </c>
      <c r="L46" s="19">
        <f t="shared" si="8"/>
        <v>3.8148750554487654</v>
      </c>
      <c r="M46" s="19">
        <f t="shared" si="8"/>
        <v>3.5378218688452838</v>
      </c>
    </row>
    <row r="47" spans="1:13" x14ac:dyDescent="0.2">
      <c r="B47" s="30" t="s">
        <v>301</v>
      </c>
      <c r="C47" s="18">
        <v>124</v>
      </c>
      <c r="D47" s="18">
        <v>136</v>
      </c>
      <c r="E47" s="18">
        <v>260</v>
      </c>
      <c r="F47" s="18"/>
      <c r="G47" s="18">
        <v>4195</v>
      </c>
      <c r="H47" s="18">
        <v>3917</v>
      </c>
      <c r="I47" s="18">
        <v>8112</v>
      </c>
      <c r="J47" s="18">
        <v>0</v>
      </c>
      <c r="K47" s="19">
        <f t="shared" si="8"/>
        <v>2.9558998808104886</v>
      </c>
      <c r="L47" s="19">
        <f t="shared" si="8"/>
        <v>3.4720449323461833</v>
      </c>
      <c r="M47" s="19">
        <f t="shared" si="8"/>
        <v>3.2051282051282048</v>
      </c>
    </row>
    <row r="48" spans="1:13" s="13" customFormat="1" x14ac:dyDescent="0.2">
      <c r="B48" s="33" t="s">
        <v>302</v>
      </c>
      <c r="C48" s="15">
        <v>635</v>
      </c>
      <c r="D48" s="15">
        <v>725</v>
      </c>
      <c r="E48" s="15">
        <v>1360</v>
      </c>
      <c r="F48" s="15"/>
      <c r="G48" s="15">
        <v>21154</v>
      </c>
      <c r="H48" s="15">
        <v>20603</v>
      </c>
      <c r="I48" s="15">
        <v>41757</v>
      </c>
      <c r="J48" s="15">
        <v>0</v>
      </c>
      <c r="K48" s="16">
        <f t="shared" si="8"/>
        <v>3.0017963505719956</v>
      </c>
      <c r="L48" s="16">
        <f t="shared" si="8"/>
        <v>3.5189050138329367</v>
      </c>
      <c r="M48" s="16">
        <f t="shared" si="8"/>
        <v>3.256938956342649</v>
      </c>
    </row>
    <row r="49" spans="1:13" s="13" customFormat="1" x14ac:dyDescent="0.2">
      <c r="B49" s="33"/>
      <c r="C49" s="15"/>
      <c r="D49" s="15"/>
      <c r="E49" s="15"/>
      <c r="F49" s="15"/>
      <c r="G49" s="18"/>
      <c r="H49" s="18"/>
      <c r="I49" s="18"/>
      <c r="J49" s="62"/>
      <c r="K49" s="16"/>
      <c r="L49" s="16"/>
      <c r="M49" s="16"/>
    </row>
    <row r="50" spans="1:13" x14ac:dyDescent="0.2">
      <c r="A50" s="27" t="s">
        <v>198</v>
      </c>
      <c r="B50" s="30" t="s">
        <v>105</v>
      </c>
      <c r="C50" s="18">
        <v>57</v>
      </c>
      <c r="D50" s="18">
        <v>120</v>
      </c>
      <c r="E50" s="18">
        <v>177</v>
      </c>
      <c r="F50" s="18"/>
      <c r="G50" s="18">
        <v>5689</v>
      </c>
      <c r="H50" s="18">
        <v>5630</v>
      </c>
      <c r="I50" s="18">
        <v>11319</v>
      </c>
      <c r="J50" s="61"/>
      <c r="K50" s="19">
        <f t="shared" si="8"/>
        <v>1.0019335559852345</v>
      </c>
      <c r="L50" s="19">
        <f t="shared" si="8"/>
        <v>2.1314387211367674</v>
      </c>
      <c r="M50" s="19">
        <f t="shared" si="8"/>
        <v>1.5637423800689105</v>
      </c>
    </row>
    <row r="51" spans="1:13" x14ac:dyDescent="0.2">
      <c r="B51" s="30" t="s">
        <v>106</v>
      </c>
      <c r="C51" s="18">
        <v>853</v>
      </c>
      <c r="D51" s="18">
        <v>861</v>
      </c>
      <c r="E51" s="18">
        <v>1714</v>
      </c>
      <c r="F51" s="18"/>
      <c r="G51" s="18">
        <v>31545</v>
      </c>
      <c r="H51" s="18">
        <v>30318</v>
      </c>
      <c r="I51" s="18">
        <v>61863</v>
      </c>
      <c r="J51" s="61"/>
      <c r="K51" s="19">
        <f t="shared" si="8"/>
        <v>2.7040735457283245</v>
      </c>
      <c r="L51" s="19">
        <f t="shared" si="8"/>
        <v>2.8398970908371268</v>
      </c>
      <c r="M51" s="19">
        <f t="shared" si="8"/>
        <v>2.7706383460226629</v>
      </c>
    </row>
    <row r="52" spans="1:13" x14ac:dyDescent="0.2">
      <c r="B52" s="30" t="s">
        <v>301</v>
      </c>
      <c r="C52" s="18">
        <v>220</v>
      </c>
      <c r="D52" s="18">
        <v>221</v>
      </c>
      <c r="E52" s="18">
        <v>441</v>
      </c>
      <c r="F52" s="18"/>
      <c r="G52" s="18">
        <v>8077</v>
      </c>
      <c r="H52" s="18">
        <v>7699</v>
      </c>
      <c r="I52" s="18">
        <v>15776</v>
      </c>
      <c r="J52" s="61"/>
      <c r="K52" s="19">
        <f t="shared" si="8"/>
        <v>2.7237835830134953</v>
      </c>
      <c r="L52" s="19">
        <f t="shared" si="8"/>
        <v>2.8705026626834655</v>
      </c>
      <c r="M52" s="19">
        <f t="shared" si="8"/>
        <v>2.795385395537525</v>
      </c>
    </row>
    <row r="53" spans="1:13" x14ac:dyDescent="0.2">
      <c r="A53" s="13"/>
      <c r="B53" s="33" t="s">
        <v>302</v>
      </c>
      <c r="C53" s="15">
        <v>1130</v>
      </c>
      <c r="D53" s="15">
        <v>1202</v>
      </c>
      <c r="E53" s="15">
        <v>2332</v>
      </c>
      <c r="F53" s="15"/>
      <c r="G53" s="15">
        <v>45311</v>
      </c>
      <c r="H53" s="15">
        <v>43647</v>
      </c>
      <c r="I53" s="15">
        <v>88958</v>
      </c>
      <c r="J53" s="62"/>
      <c r="K53" s="16">
        <f>C53/G53*100</f>
        <v>2.4938756593321711</v>
      </c>
      <c r="L53" s="16">
        <f>D53/H53*100</f>
        <v>2.753912067266937</v>
      </c>
      <c r="M53" s="16">
        <f>E53/I53*100</f>
        <v>2.6214618134400505</v>
      </c>
    </row>
    <row r="54" spans="1:13" ht="22.5" customHeight="1" thickBot="1" x14ac:dyDescent="0.25">
      <c r="A54" s="201" t="str">
        <f>"fortsättning Tabell 13 Andelen öppet arbetslösa av befolkningen i stadsdelsområdena efter ålder och kön - kvarstående sista "&amp;(TEXT('Tab1'!$D$2,"MMMM"))&amp;" "&amp;TEXT('Tab1'!$D$2,"ÅÅÅÅ")</f>
        <v>fortsättning Tabell 13 Andelen öppet arbetslösa av befolkningen i stadsdelsområdena efter ålder och kön - kvarstående sista maj 2026</v>
      </c>
      <c r="B54" s="201"/>
      <c r="C54" s="201"/>
      <c r="D54" s="201"/>
      <c r="E54" s="201"/>
      <c r="F54" s="201"/>
      <c r="G54" s="201"/>
      <c r="H54" s="201"/>
      <c r="I54" s="201"/>
      <c r="J54" s="201"/>
      <c r="K54" s="201"/>
      <c r="L54" s="201"/>
      <c r="M54" s="201"/>
    </row>
    <row r="55" spans="1:13" x14ac:dyDescent="0.2">
      <c r="A55" s="57"/>
      <c r="B55" s="58"/>
      <c r="C55" s="4" t="s">
        <v>201</v>
      </c>
      <c r="D55" s="59"/>
      <c r="E55" s="59"/>
      <c r="F55" s="58"/>
      <c r="G55" s="59" t="s">
        <v>103</v>
      </c>
      <c r="H55" s="59"/>
      <c r="I55" s="59"/>
      <c r="J55" s="58"/>
      <c r="K55" s="59" t="s">
        <v>104</v>
      </c>
      <c r="L55" s="59"/>
      <c r="M55" s="59"/>
    </row>
    <row r="56" spans="1:13" x14ac:dyDescent="0.2">
      <c r="A56" s="60"/>
      <c r="B56" s="8" t="s">
        <v>56</v>
      </c>
      <c r="C56" s="132" t="s">
        <v>57</v>
      </c>
      <c r="D56" s="132" t="s">
        <v>62</v>
      </c>
      <c r="E56" s="132" t="s">
        <v>85</v>
      </c>
      <c r="F56" s="132"/>
      <c r="G56" s="132" t="s">
        <v>57</v>
      </c>
      <c r="H56" s="132" t="s">
        <v>62</v>
      </c>
      <c r="I56" s="132" t="s">
        <v>85</v>
      </c>
      <c r="J56" s="132"/>
      <c r="K56" s="132" t="s">
        <v>57</v>
      </c>
      <c r="L56" s="132" t="s">
        <v>62</v>
      </c>
      <c r="M56" s="132" t="s">
        <v>85</v>
      </c>
    </row>
    <row r="57" spans="1:13" s="158" customFormat="1" hidden="1" x14ac:dyDescent="0.2">
      <c r="B57" s="167"/>
      <c r="C57" s="177" t="s">
        <v>330</v>
      </c>
      <c r="D57" s="177" t="s">
        <v>331</v>
      </c>
      <c r="E57" s="177" t="s">
        <v>332</v>
      </c>
      <c r="F57" s="177" t="s">
        <v>304</v>
      </c>
      <c r="G57" s="177" t="s">
        <v>333</v>
      </c>
      <c r="H57" s="177" t="s">
        <v>334</v>
      </c>
      <c r="I57" s="177" t="s">
        <v>335</v>
      </c>
      <c r="J57" s="177"/>
      <c r="K57" s="177"/>
      <c r="L57" s="177"/>
      <c r="M57" s="177"/>
    </row>
    <row r="58" spans="1:13" x14ac:dyDescent="0.2">
      <c r="A58" s="1" t="s">
        <v>114</v>
      </c>
      <c r="B58" s="30" t="s">
        <v>105</v>
      </c>
      <c r="C58" s="18">
        <v>50</v>
      </c>
      <c r="D58" s="18">
        <v>76</v>
      </c>
      <c r="E58" s="18">
        <v>126</v>
      </c>
      <c r="F58" s="18"/>
      <c r="G58" s="18">
        <v>2138</v>
      </c>
      <c r="H58" s="18">
        <v>2293</v>
      </c>
      <c r="I58" s="18">
        <v>4431</v>
      </c>
      <c r="J58" s="61"/>
      <c r="K58" s="19">
        <f t="shared" ref="K58:M61" si="9">C58/G58*100</f>
        <v>2.3386342376052385</v>
      </c>
      <c r="L58" s="19">
        <f t="shared" si="9"/>
        <v>3.3144352376798953</v>
      </c>
      <c r="M58" s="19">
        <f t="shared" si="9"/>
        <v>2.8436018957345972</v>
      </c>
    </row>
    <row r="59" spans="1:13" x14ac:dyDescent="0.2">
      <c r="B59" s="30" t="s">
        <v>106</v>
      </c>
      <c r="C59" s="18">
        <v>498</v>
      </c>
      <c r="D59" s="18">
        <v>464</v>
      </c>
      <c r="E59" s="18">
        <v>962</v>
      </c>
      <c r="F59" s="18"/>
      <c r="G59" s="18">
        <v>8345</v>
      </c>
      <c r="H59" s="18">
        <v>8768</v>
      </c>
      <c r="I59" s="18">
        <v>17113</v>
      </c>
      <c r="J59" s="61"/>
      <c r="K59" s="19">
        <f t="shared" si="9"/>
        <v>5.9676452965847817</v>
      </c>
      <c r="L59" s="19">
        <f t="shared" si="9"/>
        <v>5.2919708029197077</v>
      </c>
      <c r="M59" s="19">
        <f t="shared" si="9"/>
        <v>5.6214573715888507</v>
      </c>
    </row>
    <row r="60" spans="1:13" x14ac:dyDescent="0.2">
      <c r="B60" s="30" t="s">
        <v>301</v>
      </c>
      <c r="C60" s="18">
        <v>106</v>
      </c>
      <c r="D60" s="18">
        <v>122</v>
      </c>
      <c r="E60" s="18">
        <v>228</v>
      </c>
      <c r="F60" s="18"/>
      <c r="G60" s="18">
        <v>2423</v>
      </c>
      <c r="H60" s="18">
        <v>2615</v>
      </c>
      <c r="I60" s="18">
        <v>5038</v>
      </c>
      <c r="J60" s="61"/>
      <c r="K60" s="19">
        <f t="shared" si="9"/>
        <v>4.3747420553033427</v>
      </c>
      <c r="L60" s="19">
        <f t="shared" si="9"/>
        <v>4.6653919694072652</v>
      </c>
      <c r="M60" s="19">
        <f t="shared" si="9"/>
        <v>4.5256053989678442</v>
      </c>
    </row>
    <row r="61" spans="1:13" s="13" customFormat="1" x14ac:dyDescent="0.2">
      <c r="B61" s="33" t="s">
        <v>302</v>
      </c>
      <c r="C61" s="15">
        <v>654</v>
      </c>
      <c r="D61" s="15">
        <v>662</v>
      </c>
      <c r="E61" s="15">
        <v>1316</v>
      </c>
      <c r="F61" s="15"/>
      <c r="G61" s="15">
        <v>12906</v>
      </c>
      <c r="H61" s="15">
        <v>13676</v>
      </c>
      <c r="I61" s="15">
        <v>26582</v>
      </c>
      <c r="J61" s="62"/>
      <c r="K61" s="16">
        <f t="shared" si="9"/>
        <v>5.0674105067410506</v>
      </c>
      <c r="L61" s="16">
        <f t="shared" si="9"/>
        <v>4.8405966656917228</v>
      </c>
      <c r="M61" s="16">
        <f t="shared" si="9"/>
        <v>4.950718531336995</v>
      </c>
    </row>
    <row r="62" spans="1:13" x14ac:dyDescent="0.2">
      <c r="B62" s="33"/>
      <c r="C62" s="186" t="s">
        <v>330</v>
      </c>
      <c r="D62" s="186" t="s">
        <v>331</v>
      </c>
      <c r="E62" s="186" t="s">
        <v>332</v>
      </c>
      <c r="F62" s="186"/>
      <c r="G62" s="186"/>
      <c r="H62" s="186"/>
      <c r="I62" s="186"/>
      <c r="J62" s="62"/>
      <c r="K62" s="19"/>
      <c r="L62" s="19"/>
      <c r="M62" s="19"/>
    </row>
    <row r="63" spans="1:13" x14ac:dyDescent="0.2">
      <c r="A63" s="35" t="s">
        <v>115</v>
      </c>
      <c r="B63" s="30" t="s">
        <v>105</v>
      </c>
      <c r="C63" s="18">
        <v>44</v>
      </c>
      <c r="D63" s="18">
        <v>48</v>
      </c>
      <c r="E63" s="18">
        <v>92</v>
      </c>
      <c r="F63" s="18"/>
      <c r="G63" s="19" t="s">
        <v>116</v>
      </c>
      <c r="H63" s="19" t="s">
        <v>116</v>
      </c>
      <c r="I63" s="19" t="s">
        <v>116</v>
      </c>
      <c r="J63" s="61"/>
      <c r="K63" s="19" t="s">
        <v>116</v>
      </c>
      <c r="L63" s="19" t="s">
        <v>116</v>
      </c>
      <c r="M63" s="19" t="s">
        <v>116</v>
      </c>
    </row>
    <row r="64" spans="1:13" x14ac:dyDescent="0.2">
      <c r="A64" s="27" t="s">
        <v>117</v>
      </c>
      <c r="B64" s="30" t="s">
        <v>106</v>
      </c>
      <c r="C64" s="18">
        <v>377</v>
      </c>
      <c r="D64" s="18">
        <v>490</v>
      </c>
      <c r="E64" s="18">
        <v>867</v>
      </c>
      <c r="F64" s="18"/>
      <c r="G64" s="19" t="s">
        <v>116</v>
      </c>
      <c r="H64" s="19" t="s">
        <v>116</v>
      </c>
      <c r="I64" s="19" t="s">
        <v>116</v>
      </c>
      <c r="J64" s="61"/>
      <c r="K64" s="19" t="s">
        <v>116</v>
      </c>
      <c r="L64" s="19" t="s">
        <v>116</v>
      </c>
      <c r="M64" s="19" t="s">
        <v>116</v>
      </c>
    </row>
    <row r="65" spans="1:13" x14ac:dyDescent="0.2">
      <c r="B65" s="30" t="s">
        <v>301</v>
      </c>
      <c r="C65" s="18">
        <v>56</v>
      </c>
      <c r="D65" s="18">
        <v>93</v>
      </c>
      <c r="E65" s="18">
        <v>149</v>
      </c>
      <c r="F65" s="18"/>
      <c r="G65" s="19" t="s">
        <v>116</v>
      </c>
      <c r="H65" s="19" t="s">
        <v>116</v>
      </c>
      <c r="I65" s="19" t="s">
        <v>116</v>
      </c>
      <c r="J65" s="61"/>
      <c r="K65" s="19" t="s">
        <v>116</v>
      </c>
      <c r="L65" s="19" t="s">
        <v>116</v>
      </c>
      <c r="M65" s="19" t="s">
        <v>116</v>
      </c>
    </row>
    <row r="66" spans="1:13" s="13" customFormat="1" x14ac:dyDescent="0.2">
      <c r="B66" s="33" t="s">
        <v>302</v>
      </c>
      <c r="C66" s="15">
        <v>477</v>
      </c>
      <c r="D66" s="15">
        <v>631</v>
      </c>
      <c r="E66" s="15">
        <v>1108</v>
      </c>
      <c r="F66" s="15"/>
      <c r="G66" s="16" t="s">
        <v>116</v>
      </c>
      <c r="H66" s="16" t="s">
        <v>116</v>
      </c>
      <c r="I66" s="16" t="s">
        <v>116</v>
      </c>
      <c r="J66" s="62"/>
      <c r="K66" s="16" t="s">
        <v>116</v>
      </c>
      <c r="L66" s="16" t="s">
        <v>116</v>
      </c>
      <c r="M66" s="16" t="s">
        <v>116</v>
      </c>
    </row>
    <row r="67" spans="1:13" x14ac:dyDescent="0.2">
      <c r="B67" s="33"/>
      <c r="C67" s="186" t="s">
        <v>330</v>
      </c>
      <c r="D67" s="186" t="s">
        <v>331</v>
      </c>
      <c r="E67" s="186" t="s">
        <v>332</v>
      </c>
      <c r="F67" s="186" t="s">
        <v>304</v>
      </c>
      <c r="G67" s="186" t="s">
        <v>333</v>
      </c>
      <c r="H67" s="186" t="s">
        <v>334</v>
      </c>
      <c r="I67" s="186" t="s">
        <v>335</v>
      </c>
      <c r="J67" s="62"/>
      <c r="K67" s="19"/>
      <c r="L67" s="19"/>
      <c r="M67" s="19"/>
    </row>
    <row r="68" spans="1:13" x14ac:dyDescent="0.2">
      <c r="A68" s="35" t="s">
        <v>118</v>
      </c>
      <c r="B68" s="30" t="s">
        <v>105</v>
      </c>
      <c r="C68" s="18">
        <v>720</v>
      </c>
      <c r="D68" s="18">
        <v>1114</v>
      </c>
      <c r="E68" s="18">
        <v>1834</v>
      </c>
      <c r="F68" s="18"/>
      <c r="G68" s="18">
        <v>48111</v>
      </c>
      <c r="H68" s="18">
        <v>48660</v>
      </c>
      <c r="I68" s="18">
        <v>96771</v>
      </c>
      <c r="J68" s="61"/>
      <c r="K68" s="19">
        <f>C68/G68*100</f>
        <v>1.4965392529774895</v>
      </c>
      <c r="L68" s="19">
        <f t="shared" ref="K68:M71" si="10">D68/H68*100</f>
        <v>2.2893547061241266</v>
      </c>
      <c r="M68" s="19">
        <f t="shared" si="10"/>
        <v>1.8951958747972015</v>
      </c>
    </row>
    <row r="69" spans="1:13" x14ac:dyDescent="0.2">
      <c r="B69" s="30" t="s">
        <v>106</v>
      </c>
      <c r="C69" s="18">
        <v>8129</v>
      </c>
      <c r="D69" s="18">
        <v>8219</v>
      </c>
      <c r="E69" s="18">
        <v>16348</v>
      </c>
      <c r="F69" s="18"/>
      <c r="G69" s="18">
        <v>225711</v>
      </c>
      <c r="H69" s="18">
        <v>226290</v>
      </c>
      <c r="I69" s="18">
        <v>452001</v>
      </c>
      <c r="J69" s="61"/>
      <c r="K69" s="19">
        <f t="shared" si="10"/>
        <v>3.601508123219515</v>
      </c>
      <c r="L69" s="19">
        <f t="shared" si="10"/>
        <v>3.6320650492730566</v>
      </c>
      <c r="M69" s="19">
        <f t="shared" si="10"/>
        <v>3.6168061575085009</v>
      </c>
    </row>
    <row r="70" spans="1:13" x14ac:dyDescent="0.2">
      <c r="B70" s="30" t="s">
        <v>301</v>
      </c>
      <c r="C70" s="18">
        <v>1959</v>
      </c>
      <c r="D70" s="18">
        <v>2186</v>
      </c>
      <c r="E70" s="18">
        <v>4145</v>
      </c>
      <c r="F70" s="18"/>
      <c r="G70" s="18">
        <v>69152</v>
      </c>
      <c r="H70" s="18">
        <v>66547</v>
      </c>
      <c r="I70" s="18">
        <v>135699</v>
      </c>
      <c r="J70" s="61"/>
      <c r="K70" s="19">
        <f t="shared" si="10"/>
        <v>2.8328898658028687</v>
      </c>
      <c r="L70" s="19">
        <f t="shared" si="10"/>
        <v>3.2848963890182881</v>
      </c>
      <c r="M70" s="19">
        <f t="shared" si="10"/>
        <v>3.0545545656194961</v>
      </c>
    </row>
    <row r="71" spans="1:13" s="13" customFormat="1" ht="12" thickBot="1" x14ac:dyDescent="0.25">
      <c r="A71" s="22"/>
      <c r="B71" s="192" t="s">
        <v>302</v>
      </c>
      <c r="C71" s="24">
        <v>10808</v>
      </c>
      <c r="D71" s="24">
        <v>11519</v>
      </c>
      <c r="E71" s="24">
        <v>22327</v>
      </c>
      <c r="F71" s="24"/>
      <c r="G71" s="24">
        <v>342974</v>
      </c>
      <c r="H71" s="24">
        <v>341497</v>
      </c>
      <c r="I71" s="24">
        <v>684471</v>
      </c>
      <c r="J71" s="88"/>
      <c r="K71" s="25">
        <f t="shared" si="10"/>
        <v>3.1512592791290301</v>
      </c>
      <c r="L71" s="25">
        <f t="shared" si="10"/>
        <v>3.3730896611097605</v>
      </c>
      <c r="M71" s="25">
        <f t="shared" si="10"/>
        <v>3.2619351294649443</v>
      </c>
    </row>
    <row r="72" spans="1:13" ht="24" customHeight="1" x14ac:dyDescent="0.2">
      <c r="A72" s="202" t="s">
        <v>299</v>
      </c>
      <c r="B72" s="202"/>
      <c r="C72" s="202"/>
      <c r="D72" s="202"/>
      <c r="E72" s="202"/>
      <c r="F72" s="202"/>
      <c r="G72" s="202"/>
      <c r="H72" s="202"/>
      <c r="I72" s="202"/>
      <c r="J72" s="202"/>
      <c r="K72" s="202"/>
      <c r="L72" s="202"/>
      <c r="M72" s="202"/>
    </row>
  </sheetData>
  <mergeCells count="3">
    <mergeCell ref="A1:M1"/>
    <mergeCell ref="A54:M54"/>
    <mergeCell ref="A72:M72"/>
  </mergeCells>
  <phoneticPr fontId="2" type="noConversion"/>
  <pageMargins left="0.75" right="0.75" top="1" bottom="1" header="0.5" footer="0.5"/>
  <pageSetup paperSize="9" scale="90" fitToHeight="0" orientation="portrait" r:id="rId1"/>
  <headerFooter alignWithMargins="0">
    <oddHeader>&amp;C&amp;8Stadsdelsförvaltningarna - Kvarstående sökande</oddHeader>
  </headerFooter>
  <rowBreaks count="1" manualBreakCount="1">
    <brk id="5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FD628-B5E1-47AA-9A57-1FB2380141B8}">
  <sheetPr codeName="Blad14">
    <pageSetUpPr fitToPage="1"/>
  </sheetPr>
  <dimension ref="A1:O72"/>
  <sheetViews>
    <sheetView zoomScaleNormal="100" workbookViewId="0">
      <selection activeCell="G82" sqref="G82"/>
    </sheetView>
  </sheetViews>
  <sheetFormatPr defaultColWidth="9.28515625" defaultRowHeight="11.25" x14ac:dyDescent="0.2"/>
  <cols>
    <col min="1" max="1" width="14.42578125" style="27" customWidth="1"/>
    <col min="2" max="2" width="6.85546875" style="27" customWidth="1"/>
    <col min="3" max="5" width="7.5703125" style="27" customWidth="1"/>
    <col min="6" max="6" width="0.5703125" style="27" customWidth="1"/>
    <col min="7" max="8" width="8.5703125" style="27" customWidth="1"/>
    <col min="9" max="9" width="9.140625" style="27" customWidth="1"/>
    <col min="10" max="10" width="0.5703125" style="27" customWidth="1"/>
    <col min="11" max="13" width="7.5703125" style="65" customWidth="1"/>
    <col min="14" max="16384" width="9.28515625" style="27"/>
  </cols>
  <sheetData>
    <row r="1" spans="1:15" ht="13.5" thickBot="1" x14ac:dyDescent="0.25">
      <c r="A1" s="219" t="s">
        <v>209</v>
      </c>
      <c r="B1" s="220"/>
      <c r="C1" s="220"/>
      <c r="D1" s="220"/>
      <c r="E1" s="220"/>
      <c r="F1" s="220"/>
      <c r="G1" s="220"/>
      <c r="H1" s="220"/>
      <c r="I1" s="220"/>
      <c r="J1" s="220"/>
      <c r="K1" s="220"/>
      <c r="L1" s="220"/>
      <c r="M1" s="220"/>
    </row>
    <row r="2" spans="1:15" x14ac:dyDescent="0.2">
      <c r="A2" s="57"/>
      <c r="B2" s="58"/>
      <c r="C2" s="59" t="s">
        <v>201</v>
      </c>
      <c r="D2" s="59"/>
      <c r="E2" s="122"/>
      <c r="F2" s="58"/>
      <c r="G2" s="4" t="s">
        <v>103</v>
      </c>
      <c r="H2" s="59"/>
      <c r="I2" s="59"/>
      <c r="J2" s="58"/>
      <c r="K2" s="63" t="s">
        <v>104</v>
      </c>
      <c r="L2" s="63"/>
      <c r="M2" s="63"/>
    </row>
    <row r="3" spans="1:15" ht="11.25" customHeight="1" x14ac:dyDescent="0.2">
      <c r="A3" s="60"/>
      <c r="B3" s="8" t="s">
        <v>56</v>
      </c>
      <c r="C3" s="56" t="str">
        <f>Månad!A2</f>
        <v>Maj-26</v>
      </c>
      <c r="D3" s="56" t="str">
        <f>Månad!A3</f>
        <v>Apr-26</v>
      </c>
      <c r="E3" s="56" t="str">
        <f>Månad!A4</f>
        <v>Maj-25</v>
      </c>
      <c r="F3" s="64"/>
      <c r="G3" s="64" t="str">
        <f>C3</f>
        <v>Maj-26</v>
      </c>
      <c r="H3" s="64" t="str">
        <f t="shared" ref="H3:I3" si="0">D3</f>
        <v>Apr-26</v>
      </c>
      <c r="I3" s="64" t="str">
        <f t="shared" si="0"/>
        <v>Maj-25</v>
      </c>
      <c r="J3" s="64"/>
      <c r="K3" s="64" t="str">
        <f t="shared" ref="K3" si="1">C3</f>
        <v>Maj-26</v>
      </c>
      <c r="L3" s="64" t="str">
        <f t="shared" ref="L3:M3" si="2">D3</f>
        <v>Apr-26</v>
      </c>
      <c r="M3" s="64" t="str">
        <f t="shared" si="2"/>
        <v>Maj-25</v>
      </c>
    </row>
    <row r="4" spans="1:15" s="158" customFormat="1" ht="11.25" hidden="1" customHeight="1" x14ac:dyDescent="0.2">
      <c r="B4" s="167"/>
      <c r="C4" s="178" t="s">
        <v>336</v>
      </c>
      <c r="D4" s="178" t="s">
        <v>337</v>
      </c>
      <c r="E4" s="162" t="s">
        <v>338</v>
      </c>
      <c r="F4" s="178" t="s">
        <v>304</v>
      </c>
      <c r="G4" s="178" t="s">
        <v>339</v>
      </c>
      <c r="H4" s="178" t="s">
        <v>340</v>
      </c>
      <c r="I4" s="162" t="s">
        <v>341</v>
      </c>
      <c r="J4" s="178"/>
      <c r="K4" s="178"/>
      <c r="L4" s="178"/>
      <c r="M4" s="178"/>
    </row>
    <row r="5" spans="1:15" x14ac:dyDescent="0.2">
      <c r="A5" s="1" t="s">
        <v>216</v>
      </c>
      <c r="B5" s="27" t="s">
        <v>105</v>
      </c>
      <c r="C5" s="18">
        <v>365</v>
      </c>
      <c r="D5" s="18">
        <v>378</v>
      </c>
      <c r="E5" s="18">
        <v>364</v>
      </c>
      <c r="F5" s="18"/>
      <c r="G5" s="18">
        <v>12420</v>
      </c>
      <c r="H5" s="18">
        <v>12450</v>
      </c>
      <c r="I5" s="18">
        <v>12327</v>
      </c>
      <c r="J5" s="61"/>
      <c r="K5" s="19">
        <f t="shared" ref="K5:M8" si="3">C5/G5*100</f>
        <v>2.938808373590982</v>
      </c>
      <c r="L5" s="19">
        <f t="shared" si="3"/>
        <v>3.036144578313253</v>
      </c>
      <c r="M5" s="19">
        <f t="shared" si="3"/>
        <v>2.9528676888131744</v>
      </c>
    </row>
    <row r="6" spans="1:15" x14ac:dyDescent="0.2">
      <c r="B6" s="27" t="s">
        <v>106</v>
      </c>
      <c r="C6" s="18">
        <v>2512</v>
      </c>
      <c r="D6" s="18">
        <v>2634</v>
      </c>
      <c r="E6" s="18">
        <v>2673</v>
      </c>
      <c r="F6" s="18"/>
      <c r="G6" s="18">
        <v>43197</v>
      </c>
      <c r="H6" s="18">
        <v>43036</v>
      </c>
      <c r="I6" s="18">
        <v>42302</v>
      </c>
      <c r="J6" s="61"/>
      <c r="K6" s="19">
        <f t="shared" si="3"/>
        <v>5.8152186494432483</v>
      </c>
      <c r="L6" s="19">
        <f t="shared" si="3"/>
        <v>6.1204572915698492</v>
      </c>
      <c r="M6" s="19">
        <f t="shared" si="3"/>
        <v>6.3188501725686725</v>
      </c>
    </row>
    <row r="7" spans="1:15" x14ac:dyDescent="0.2">
      <c r="B7" s="30" t="s">
        <v>301</v>
      </c>
      <c r="C7" s="18">
        <v>465</v>
      </c>
      <c r="D7" s="18">
        <v>476</v>
      </c>
      <c r="E7" s="18">
        <v>495</v>
      </c>
      <c r="F7" s="18"/>
      <c r="G7" s="18">
        <v>11891</v>
      </c>
      <c r="H7" s="18">
        <v>11906</v>
      </c>
      <c r="I7" s="18">
        <v>10979</v>
      </c>
      <c r="J7" s="61"/>
      <c r="K7" s="19">
        <f t="shared" si="3"/>
        <v>3.9105205617694052</v>
      </c>
      <c r="L7" s="19">
        <f t="shared" si="3"/>
        <v>3.9979842096421967</v>
      </c>
      <c r="M7" s="19">
        <f t="shared" si="3"/>
        <v>4.5086073412879131</v>
      </c>
    </row>
    <row r="8" spans="1:15" s="13" customFormat="1" x14ac:dyDescent="0.2">
      <c r="B8" s="33" t="s">
        <v>302</v>
      </c>
      <c r="C8" s="15">
        <v>3342</v>
      </c>
      <c r="D8" s="15">
        <v>3488</v>
      </c>
      <c r="E8" s="15">
        <v>3532</v>
      </c>
      <c r="F8" s="15"/>
      <c r="G8" s="15">
        <v>67508</v>
      </c>
      <c r="H8" s="15">
        <v>67392</v>
      </c>
      <c r="I8" s="15">
        <v>65608</v>
      </c>
      <c r="J8" s="62"/>
      <c r="K8" s="16">
        <f t="shared" si="3"/>
        <v>4.9505243822954315</v>
      </c>
      <c r="L8" s="16">
        <f t="shared" si="3"/>
        <v>5.1756885090218425</v>
      </c>
      <c r="M8" s="16">
        <f t="shared" si="3"/>
        <v>5.3834898183148399</v>
      </c>
    </row>
    <row r="9" spans="1:15" x14ac:dyDescent="0.2">
      <c r="B9" s="13"/>
      <c r="C9" s="15"/>
      <c r="D9" s="15"/>
      <c r="E9" s="15"/>
      <c r="F9" s="15"/>
      <c r="G9" s="15"/>
      <c r="H9" s="15"/>
      <c r="I9" s="15"/>
      <c r="J9" s="62"/>
      <c r="K9" s="19"/>
      <c r="L9" s="19"/>
      <c r="M9" s="19"/>
      <c r="O9" s="13"/>
    </row>
    <row r="10" spans="1:15" x14ac:dyDescent="0.2">
      <c r="A10" s="27" t="s">
        <v>119</v>
      </c>
      <c r="B10" s="27" t="s">
        <v>105</v>
      </c>
      <c r="C10" s="18">
        <v>248</v>
      </c>
      <c r="D10" s="18">
        <v>245</v>
      </c>
      <c r="E10" s="18">
        <v>213</v>
      </c>
      <c r="F10" s="18"/>
      <c r="G10" s="18">
        <v>8276</v>
      </c>
      <c r="H10" s="18">
        <v>8253</v>
      </c>
      <c r="I10" s="18">
        <v>8165</v>
      </c>
      <c r="J10" s="61"/>
      <c r="K10" s="19">
        <f>C10/G10*100</f>
        <v>2.9966167230546157</v>
      </c>
      <c r="L10" s="19">
        <f t="shared" ref="K10:M13" si="4">D10/H10*100</f>
        <v>2.9686174724342664</v>
      </c>
      <c r="M10" s="19">
        <f t="shared" si="4"/>
        <v>2.6086956521739131</v>
      </c>
      <c r="O10" s="13"/>
    </row>
    <row r="11" spans="1:15" x14ac:dyDescent="0.2">
      <c r="A11" s="27" t="s">
        <v>120</v>
      </c>
      <c r="B11" s="27" t="s">
        <v>106</v>
      </c>
      <c r="C11" s="18">
        <v>1605</v>
      </c>
      <c r="D11" s="18">
        <v>1616</v>
      </c>
      <c r="E11" s="18">
        <v>1622</v>
      </c>
      <c r="F11" s="18"/>
      <c r="G11" s="18">
        <v>32652</v>
      </c>
      <c r="H11" s="18">
        <v>32659</v>
      </c>
      <c r="I11" s="18">
        <v>33015</v>
      </c>
      <c r="J11" s="61"/>
      <c r="K11" s="19">
        <f t="shared" si="4"/>
        <v>4.9154722528482173</v>
      </c>
      <c r="L11" s="19">
        <f t="shared" si="4"/>
        <v>4.9481000643008057</v>
      </c>
      <c r="M11" s="19">
        <f t="shared" si="4"/>
        <v>4.91291837043768</v>
      </c>
      <c r="O11" s="13"/>
    </row>
    <row r="12" spans="1:15" x14ac:dyDescent="0.2">
      <c r="B12" s="30" t="s">
        <v>301</v>
      </c>
      <c r="C12" s="18">
        <v>344</v>
      </c>
      <c r="D12" s="18">
        <v>356</v>
      </c>
      <c r="E12" s="18">
        <v>313</v>
      </c>
      <c r="F12" s="18"/>
      <c r="G12" s="18">
        <v>9920</v>
      </c>
      <c r="H12" s="18">
        <v>9917</v>
      </c>
      <c r="I12" s="18">
        <v>9080</v>
      </c>
      <c r="J12" s="61"/>
      <c r="K12" s="19">
        <f t="shared" si="4"/>
        <v>3.467741935483871</v>
      </c>
      <c r="L12" s="19">
        <f t="shared" si="4"/>
        <v>3.5897953009982859</v>
      </c>
      <c r="M12" s="19">
        <f t="shared" si="4"/>
        <v>3.4471365638766525</v>
      </c>
      <c r="O12" s="13"/>
    </row>
    <row r="13" spans="1:15" s="13" customFormat="1" x14ac:dyDescent="0.2">
      <c r="B13" s="33" t="s">
        <v>302</v>
      </c>
      <c r="C13" s="15">
        <v>2197</v>
      </c>
      <c r="D13" s="15">
        <v>2217</v>
      </c>
      <c r="E13" s="15">
        <v>2148</v>
      </c>
      <c r="F13" s="15"/>
      <c r="G13" s="15">
        <v>50848</v>
      </c>
      <c r="H13" s="15">
        <v>50829</v>
      </c>
      <c r="I13" s="15">
        <v>50260</v>
      </c>
      <c r="J13" s="62"/>
      <c r="K13" s="16">
        <f t="shared" si="4"/>
        <v>4.3207205789804908</v>
      </c>
      <c r="L13" s="16">
        <f t="shared" si="4"/>
        <v>4.3616832910346464</v>
      </c>
      <c r="M13" s="16">
        <f t="shared" si="4"/>
        <v>4.2737763629128533</v>
      </c>
    </row>
    <row r="14" spans="1:15" x14ac:dyDescent="0.2">
      <c r="B14" s="13"/>
      <c r="C14" s="15"/>
      <c r="D14" s="15"/>
      <c r="E14" s="15"/>
      <c r="F14" s="15"/>
      <c r="G14" s="15"/>
      <c r="H14" s="15"/>
      <c r="I14" s="15"/>
      <c r="J14" s="62"/>
      <c r="K14" s="19"/>
      <c r="L14" s="19"/>
      <c r="M14" s="19"/>
      <c r="O14" s="13"/>
    </row>
    <row r="15" spans="1:15" x14ac:dyDescent="0.2">
      <c r="A15" s="27" t="s">
        <v>108</v>
      </c>
      <c r="B15" s="27" t="s">
        <v>105</v>
      </c>
      <c r="C15" s="18">
        <v>102</v>
      </c>
      <c r="D15" s="18">
        <v>93</v>
      </c>
      <c r="E15" s="18">
        <v>78</v>
      </c>
      <c r="F15" s="18"/>
      <c r="G15" s="18">
        <v>8118</v>
      </c>
      <c r="H15" s="18">
        <v>8106</v>
      </c>
      <c r="I15" s="18">
        <v>8008</v>
      </c>
      <c r="J15" s="61"/>
      <c r="K15" s="19">
        <f t="shared" ref="K15:M18" si="5">C15/G15*100</f>
        <v>1.2564671101256468</v>
      </c>
      <c r="L15" s="19">
        <f t="shared" si="5"/>
        <v>1.1472982975573649</v>
      </c>
      <c r="M15" s="19">
        <f t="shared" si="5"/>
        <v>0.97402597402597402</v>
      </c>
      <c r="O15" s="13"/>
    </row>
    <row r="16" spans="1:15" x14ac:dyDescent="0.2">
      <c r="B16" s="27" t="s">
        <v>106</v>
      </c>
      <c r="C16" s="18">
        <v>1023</v>
      </c>
      <c r="D16" s="18">
        <v>1034</v>
      </c>
      <c r="E16" s="18">
        <v>955</v>
      </c>
      <c r="F16" s="18"/>
      <c r="G16" s="18">
        <v>36666</v>
      </c>
      <c r="H16" s="18">
        <v>36734</v>
      </c>
      <c r="I16" s="18">
        <v>37150</v>
      </c>
      <c r="J16" s="61"/>
      <c r="K16" s="19">
        <f t="shared" si="5"/>
        <v>2.7900507281950584</v>
      </c>
      <c r="L16" s="19">
        <f t="shared" si="5"/>
        <v>2.8148309468067731</v>
      </c>
      <c r="M16" s="19">
        <f t="shared" si="5"/>
        <v>2.5706594885598921</v>
      </c>
      <c r="O16" s="13"/>
    </row>
    <row r="17" spans="1:15" x14ac:dyDescent="0.2">
      <c r="B17" s="30" t="s">
        <v>301</v>
      </c>
      <c r="C17" s="18">
        <v>258</v>
      </c>
      <c r="D17" s="18">
        <v>258</v>
      </c>
      <c r="E17" s="18">
        <v>256</v>
      </c>
      <c r="F17" s="18"/>
      <c r="G17" s="18">
        <v>11234</v>
      </c>
      <c r="H17" s="18">
        <v>11196</v>
      </c>
      <c r="I17" s="18">
        <v>10204</v>
      </c>
      <c r="J17" s="61"/>
      <c r="K17" s="19">
        <f t="shared" si="5"/>
        <v>2.2965996083318498</v>
      </c>
      <c r="L17" s="19">
        <f t="shared" si="5"/>
        <v>2.304394426580922</v>
      </c>
      <c r="M17" s="19">
        <f t="shared" si="5"/>
        <v>2.5088200705605646</v>
      </c>
      <c r="O17" s="13"/>
    </row>
    <row r="18" spans="1:15" s="13" customFormat="1" x14ac:dyDescent="0.2">
      <c r="B18" s="33" t="s">
        <v>302</v>
      </c>
      <c r="C18" s="15">
        <v>1383</v>
      </c>
      <c r="D18" s="15">
        <v>1385</v>
      </c>
      <c r="E18" s="15">
        <v>1289</v>
      </c>
      <c r="F18" s="15"/>
      <c r="G18" s="15">
        <v>56018</v>
      </c>
      <c r="H18" s="15">
        <v>56036</v>
      </c>
      <c r="I18" s="15">
        <v>55362</v>
      </c>
      <c r="J18" s="62"/>
      <c r="K18" s="16">
        <f t="shared" si="5"/>
        <v>2.4688492984397872</v>
      </c>
      <c r="L18" s="16">
        <f t="shared" si="5"/>
        <v>2.4716253836819186</v>
      </c>
      <c r="M18" s="16">
        <f t="shared" si="5"/>
        <v>2.3283118384451429</v>
      </c>
    </row>
    <row r="19" spans="1:15" x14ac:dyDescent="0.2">
      <c r="B19" s="13"/>
      <c r="C19" s="15"/>
      <c r="D19" s="15"/>
      <c r="E19" s="15"/>
      <c r="F19" s="15"/>
      <c r="G19" s="15"/>
      <c r="H19" s="15"/>
      <c r="I19" s="15"/>
      <c r="J19" s="62"/>
      <c r="K19" s="19"/>
      <c r="L19" s="19"/>
      <c r="M19" s="19"/>
      <c r="O19" s="13"/>
    </row>
    <row r="20" spans="1:15" x14ac:dyDescent="0.2">
      <c r="A20" s="27" t="s">
        <v>109</v>
      </c>
      <c r="B20" s="27" t="s">
        <v>105</v>
      </c>
      <c r="C20" s="18">
        <v>53</v>
      </c>
      <c r="D20" s="18">
        <v>47</v>
      </c>
      <c r="E20" s="18">
        <v>48</v>
      </c>
      <c r="F20" s="18"/>
      <c r="G20" s="18">
        <v>5367</v>
      </c>
      <c r="H20" s="18">
        <v>5359</v>
      </c>
      <c r="I20" s="18">
        <v>5064</v>
      </c>
      <c r="J20" s="61"/>
      <c r="K20" s="19">
        <f t="shared" ref="K20:M23" si="6">C20/G20*100</f>
        <v>0.98751630333519658</v>
      </c>
      <c r="L20" s="19">
        <f t="shared" si="6"/>
        <v>0.87702929651054307</v>
      </c>
      <c r="M20" s="19">
        <f t="shared" si="6"/>
        <v>0.94786729857819907</v>
      </c>
      <c r="O20" s="13"/>
    </row>
    <row r="21" spans="1:15" x14ac:dyDescent="0.2">
      <c r="B21" s="27" t="s">
        <v>106</v>
      </c>
      <c r="C21" s="18">
        <v>848</v>
      </c>
      <c r="D21" s="18">
        <v>850</v>
      </c>
      <c r="E21" s="18">
        <v>910</v>
      </c>
      <c r="F21" s="18"/>
      <c r="G21" s="18">
        <v>34111</v>
      </c>
      <c r="H21" s="18">
        <v>34132</v>
      </c>
      <c r="I21" s="18">
        <v>34368</v>
      </c>
      <c r="J21" s="61"/>
      <c r="K21" s="19">
        <f t="shared" si="6"/>
        <v>2.4860015830670457</v>
      </c>
      <c r="L21" s="19">
        <f t="shared" si="6"/>
        <v>2.4903316535802178</v>
      </c>
      <c r="M21" s="19">
        <f t="shared" si="6"/>
        <v>2.6478119180633151</v>
      </c>
      <c r="O21" s="13"/>
    </row>
    <row r="22" spans="1:15" x14ac:dyDescent="0.2">
      <c r="B22" s="30" t="s">
        <v>301</v>
      </c>
      <c r="C22" s="18">
        <v>299</v>
      </c>
      <c r="D22" s="18">
        <v>298</v>
      </c>
      <c r="E22" s="18">
        <v>246</v>
      </c>
      <c r="F22" s="18"/>
      <c r="G22" s="18">
        <v>10798</v>
      </c>
      <c r="H22" s="18">
        <v>10796</v>
      </c>
      <c r="I22" s="18">
        <v>9827</v>
      </c>
      <c r="J22" s="61"/>
      <c r="K22" s="19">
        <f t="shared" si="6"/>
        <v>2.76903130209298</v>
      </c>
      <c r="L22" s="19">
        <f t="shared" si="6"/>
        <v>2.7602815857725083</v>
      </c>
      <c r="M22" s="19">
        <f t="shared" si="6"/>
        <v>2.5033072148163225</v>
      </c>
      <c r="O22" s="13"/>
    </row>
    <row r="23" spans="1:15" s="13" customFormat="1" x14ac:dyDescent="0.2">
      <c r="B23" s="33" t="s">
        <v>302</v>
      </c>
      <c r="C23" s="15">
        <v>1200</v>
      </c>
      <c r="D23" s="15">
        <v>1195</v>
      </c>
      <c r="E23" s="15">
        <v>1204</v>
      </c>
      <c r="F23" s="15"/>
      <c r="G23" s="15">
        <v>50276</v>
      </c>
      <c r="H23" s="15">
        <v>50287</v>
      </c>
      <c r="I23" s="15">
        <v>49259</v>
      </c>
      <c r="J23" s="62"/>
      <c r="K23" s="16">
        <f t="shared" si="6"/>
        <v>2.3868247275041767</v>
      </c>
      <c r="L23" s="16">
        <f t="shared" si="6"/>
        <v>2.3763596953486985</v>
      </c>
      <c r="M23" s="16">
        <f t="shared" si="6"/>
        <v>2.4442233906494244</v>
      </c>
    </row>
    <row r="24" spans="1:15" x14ac:dyDescent="0.2">
      <c r="B24" s="13"/>
      <c r="C24" s="15"/>
      <c r="D24" s="15"/>
      <c r="E24" s="15"/>
      <c r="F24" s="15"/>
      <c r="G24" s="15"/>
      <c r="H24" s="15"/>
      <c r="I24" s="15"/>
      <c r="J24" s="62"/>
      <c r="K24" s="19"/>
      <c r="L24" s="19"/>
      <c r="M24" s="19"/>
      <c r="O24" s="13"/>
    </row>
    <row r="25" spans="1:15" x14ac:dyDescent="0.2">
      <c r="A25" s="1" t="s">
        <v>217</v>
      </c>
      <c r="B25" s="27" t="s">
        <v>105</v>
      </c>
      <c r="C25" s="18">
        <v>121</v>
      </c>
      <c r="D25" s="18">
        <v>128</v>
      </c>
      <c r="E25" s="18">
        <v>116</v>
      </c>
      <c r="F25" s="18"/>
      <c r="G25" s="18">
        <v>15682</v>
      </c>
      <c r="H25" s="18">
        <v>15742</v>
      </c>
      <c r="I25" s="18">
        <v>15417</v>
      </c>
      <c r="J25" s="18">
        <v>0</v>
      </c>
      <c r="K25" s="19">
        <f t="shared" ref="K25:M28" si="7">C25/G25*100</f>
        <v>0.77158525698252778</v>
      </c>
      <c r="L25" s="19">
        <f t="shared" si="7"/>
        <v>0.81311142167450123</v>
      </c>
      <c r="M25" s="19">
        <f t="shared" si="7"/>
        <v>0.75241616397483291</v>
      </c>
      <c r="O25" s="13"/>
    </row>
    <row r="26" spans="1:15" x14ac:dyDescent="0.2">
      <c r="B26" s="27" t="s">
        <v>106</v>
      </c>
      <c r="C26" s="18">
        <v>1772</v>
      </c>
      <c r="D26" s="18">
        <v>1757</v>
      </c>
      <c r="E26" s="18">
        <v>1760</v>
      </c>
      <c r="F26" s="18"/>
      <c r="G26" s="18">
        <v>70470</v>
      </c>
      <c r="H26" s="18">
        <v>70568</v>
      </c>
      <c r="I26" s="18">
        <v>71058</v>
      </c>
      <c r="J26" s="61"/>
      <c r="K26" s="19">
        <f t="shared" si="7"/>
        <v>2.5145451965375338</v>
      </c>
      <c r="L26" s="19">
        <f t="shared" si="7"/>
        <v>2.4897970751615461</v>
      </c>
      <c r="M26" s="19">
        <f t="shared" si="7"/>
        <v>2.4768498972670212</v>
      </c>
      <c r="O26" s="13"/>
    </row>
    <row r="27" spans="1:15" x14ac:dyDescent="0.2">
      <c r="B27" s="30" t="s">
        <v>301</v>
      </c>
      <c r="C27" s="18">
        <v>545</v>
      </c>
      <c r="D27" s="18">
        <v>555</v>
      </c>
      <c r="E27" s="18">
        <v>466</v>
      </c>
      <c r="F27" s="18"/>
      <c r="G27" s="18">
        <v>21162</v>
      </c>
      <c r="H27" s="18">
        <v>21103</v>
      </c>
      <c r="I27" s="18">
        <v>19354</v>
      </c>
      <c r="J27" s="61"/>
      <c r="K27" s="19">
        <f t="shared" si="7"/>
        <v>2.5753709479255269</v>
      </c>
      <c r="L27" s="19">
        <f t="shared" si="7"/>
        <v>2.6299578259015308</v>
      </c>
      <c r="M27" s="19">
        <f t="shared" si="7"/>
        <v>2.4077710034101476</v>
      </c>
      <c r="O27" s="13"/>
    </row>
    <row r="28" spans="1:15" s="13" customFormat="1" x14ac:dyDescent="0.2">
      <c r="B28" s="33" t="s">
        <v>302</v>
      </c>
      <c r="C28" s="15">
        <v>2438</v>
      </c>
      <c r="D28" s="15">
        <v>2440</v>
      </c>
      <c r="E28" s="15">
        <v>2342</v>
      </c>
      <c r="F28" s="15"/>
      <c r="G28" s="15">
        <v>107314</v>
      </c>
      <c r="H28" s="15">
        <v>107413</v>
      </c>
      <c r="I28" s="15">
        <v>105829</v>
      </c>
      <c r="J28" s="62"/>
      <c r="K28" s="16">
        <f t="shared" si="7"/>
        <v>2.2718377844456454</v>
      </c>
      <c r="L28" s="16">
        <f t="shared" si="7"/>
        <v>2.2716058577639577</v>
      </c>
      <c r="M28" s="16">
        <f t="shared" si="7"/>
        <v>2.2130039970140509</v>
      </c>
    </row>
    <row r="29" spans="1:15" x14ac:dyDescent="0.2">
      <c r="B29" s="13"/>
      <c r="C29" s="15"/>
      <c r="D29" s="15"/>
      <c r="E29" s="15"/>
      <c r="F29" s="15"/>
      <c r="G29" s="15"/>
      <c r="H29" s="15"/>
      <c r="I29" s="15"/>
      <c r="J29" s="62"/>
      <c r="K29" s="19"/>
      <c r="L29" s="19"/>
      <c r="M29" s="19"/>
      <c r="O29" s="13"/>
    </row>
    <row r="30" spans="1:15" x14ac:dyDescent="0.2">
      <c r="A30" s="27" t="s">
        <v>110</v>
      </c>
      <c r="B30" s="27" t="s">
        <v>105</v>
      </c>
      <c r="C30" s="18">
        <v>131</v>
      </c>
      <c r="D30" s="18">
        <v>130</v>
      </c>
      <c r="E30" s="18">
        <v>122</v>
      </c>
      <c r="F30" s="18"/>
      <c r="G30" s="18">
        <v>10694</v>
      </c>
      <c r="H30" s="18">
        <v>10691</v>
      </c>
      <c r="I30" s="18">
        <v>10535</v>
      </c>
      <c r="J30" s="61"/>
      <c r="K30" s="19">
        <f t="shared" ref="K30:M33" si="8">C30/G30*100</f>
        <v>1.2249859734430522</v>
      </c>
      <c r="L30" s="19">
        <f t="shared" si="8"/>
        <v>1.2159760546253859</v>
      </c>
      <c r="M30" s="19">
        <f t="shared" si="8"/>
        <v>1.1580446131941149</v>
      </c>
      <c r="O30" s="13"/>
    </row>
    <row r="31" spans="1:15" x14ac:dyDescent="0.2">
      <c r="B31" s="27" t="s">
        <v>106</v>
      </c>
      <c r="C31" s="18">
        <v>1536</v>
      </c>
      <c r="D31" s="18">
        <v>1517</v>
      </c>
      <c r="E31" s="18">
        <v>1528</v>
      </c>
      <c r="F31" s="18"/>
      <c r="G31" s="18">
        <v>55891</v>
      </c>
      <c r="H31" s="18">
        <v>55994</v>
      </c>
      <c r="I31" s="18">
        <v>56451</v>
      </c>
      <c r="J31" s="61"/>
      <c r="K31" s="19">
        <f t="shared" si="8"/>
        <v>2.748206330178383</v>
      </c>
      <c r="L31" s="19">
        <f t="shared" si="8"/>
        <v>2.7092188448762369</v>
      </c>
      <c r="M31" s="19">
        <f t="shared" si="8"/>
        <v>2.7067722449558027</v>
      </c>
      <c r="O31" s="13"/>
    </row>
    <row r="32" spans="1:15" x14ac:dyDescent="0.2">
      <c r="B32" s="30" t="s">
        <v>301</v>
      </c>
      <c r="C32" s="18">
        <v>551</v>
      </c>
      <c r="D32" s="18">
        <v>553</v>
      </c>
      <c r="E32" s="18">
        <v>484</v>
      </c>
      <c r="F32" s="18"/>
      <c r="G32" s="18">
        <v>21907</v>
      </c>
      <c r="H32" s="18">
        <v>21877</v>
      </c>
      <c r="I32" s="18">
        <v>19903</v>
      </c>
      <c r="J32" s="61"/>
      <c r="K32" s="19">
        <f t="shared" si="8"/>
        <v>2.5151777970511708</v>
      </c>
      <c r="L32" s="19">
        <f t="shared" si="8"/>
        <v>2.5277688897015129</v>
      </c>
      <c r="M32" s="19">
        <f t="shared" si="8"/>
        <v>2.4317942018791139</v>
      </c>
      <c r="O32" s="13"/>
    </row>
    <row r="33" spans="1:15" s="13" customFormat="1" x14ac:dyDescent="0.2">
      <c r="B33" s="33" t="s">
        <v>302</v>
      </c>
      <c r="C33" s="15">
        <v>2218</v>
      </c>
      <c r="D33" s="15">
        <v>2200</v>
      </c>
      <c r="E33" s="15">
        <v>2134</v>
      </c>
      <c r="F33" s="15"/>
      <c r="G33" s="15">
        <v>88492</v>
      </c>
      <c r="H33" s="15">
        <v>88562</v>
      </c>
      <c r="I33" s="15">
        <v>86889</v>
      </c>
      <c r="J33" s="62"/>
      <c r="K33" s="16">
        <f t="shared" si="8"/>
        <v>2.506441260226913</v>
      </c>
      <c r="L33" s="16">
        <f t="shared" si="8"/>
        <v>2.4841354079627833</v>
      </c>
      <c r="M33" s="16">
        <f t="shared" si="8"/>
        <v>2.4560070895050008</v>
      </c>
    </row>
    <row r="34" spans="1:15" x14ac:dyDescent="0.2">
      <c r="B34" s="13"/>
      <c r="C34" s="15"/>
      <c r="D34" s="15"/>
      <c r="E34" s="15"/>
      <c r="F34" s="15"/>
      <c r="G34" s="15"/>
      <c r="H34" s="15"/>
      <c r="I34" s="15"/>
      <c r="J34" s="62"/>
      <c r="K34" s="19"/>
      <c r="L34" s="19"/>
      <c r="M34" s="19"/>
      <c r="O34" s="13"/>
    </row>
    <row r="35" spans="1:15" x14ac:dyDescent="0.2">
      <c r="A35" s="27" t="s">
        <v>121</v>
      </c>
      <c r="B35" s="27" t="s">
        <v>105</v>
      </c>
      <c r="C35" s="18">
        <v>221</v>
      </c>
      <c r="D35" s="18">
        <v>225</v>
      </c>
      <c r="E35" s="18">
        <v>210</v>
      </c>
      <c r="F35" s="18"/>
      <c r="G35" s="18">
        <v>9925</v>
      </c>
      <c r="H35" s="18">
        <v>9882</v>
      </c>
      <c r="I35" s="18">
        <v>9684</v>
      </c>
      <c r="J35" s="61"/>
      <c r="K35" s="19">
        <f t="shared" ref="K35:M38" si="9">C35/G35*100</f>
        <v>2.2267002518891688</v>
      </c>
      <c r="L35" s="19">
        <f t="shared" si="9"/>
        <v>2.2768670309653913</v>
      </c>
      <c r="M35" s="19">
        <f t="shared" si="9"/>
        <v>2.168525402726146</v>
      </c>
      <c r="O35" s="13"/>
    </row>
    <row r="36" spans="1:15" x14ac:dyDescent="0.2">
      <c r="A36" s="27" t="s">
        <v>122</v>
      </c>
      <c r="B36" s="27" t="s">
        <v>106</v>
      </c>
      <c r="C36" s="18">
        <v>1781</v>
      </c>
      <c r="D36" s="18">
        <v>1778</v>
      </c>
      <c r="E36" s="18">
        <v>1956</v>
      </c>
      <c r="F36" s="18"/>
      <c r="G36" s="18">
        <v>51494</v>
      </c>
      <c r="H36" s="18">
        <v>51521</v>
      </c>
      <c r="I36" s="18">
        <v>51556</v>
      </c>
      <c r="J36" s="18">
        <v>0</v>
      </c>
      <c r="K36" s="19">
        <f t="shared" si="9"/>
        <v>3.4586553773255138</v>
      </c>
      <c r="L36" s="19">
        <f t="shared" si="9"/>
        <v>3.4510199724384232</v>
      </c>
      <c r="M36" s="19">
        <f t="shared" si="9"/>
        <v>3.7939328109240438</v>
      </c>
      <c r="O36" s="13"/>
    </row>
    <row r="37" spans="1:15" x14ac:dyDescent="0.2">
      <c r="B37" s="30" t="s">
        <v>301</v>
      </c>
      <c r="C37" s="18">
        <v>405</v>
      </c>
      <c r="D37" s="18">
        <v>400</v>
      </c>
      <c r="E37" s="18">
        <v>408</v>
      </c>
      <c r="F37" s="18"/>
      <c r="G37" s="18">
        <v>13381</v>
      </c>
      <c r="H37" s="18">
        <v>13383</v>
      </c>
      <c r="I37" s="18">
        <v>12330</v>
      </c>
      <c r="J37" s="61"/>
      <c r="K37" s="19">
        <f t="shared" si="9"/>
        <v>3.026679620357223</v>
      </c>
      <c r="L37" s="19">
        <f t="shared" si="9"/>
        <v>2.9888664723903462</v>
      </c>
      <c r="M37" s="19">
        <f t="shared" si="9"/>
        <v>3.3090024330900238</v>
      </c>
      <c r="O37" s="13"/>
    </row>
    <row r="38" spans="1:15" s="13" customFormat="1" x14ac:dyDescent="0.2">
      <c r="B38" s="33" t="s">
        <v>302</v>
      </c>
      <c r="C38" s="15">
        <v>2407</v>
      </c>
      <c r="D38" s="15">
        <v>2403</v>
      </c>
      <c r="E38" s="15">
        <v>2574</v>
      </c>
      <c r="F38" s="15"/>
      <c r="G38" s="15">
        <v>74800</v>
      </c>
      <c r="H38" s="15">
        <v>74786</v>
      </c>
      <c r="I38" s="15">
        <v>73570</v>
      </c>
      <c r="J38" s="62"/>
      <c r="K38" s="16">
        <f t="shared" si="9"/>
        <v>3.2179144385026741</v>
      </c>
      <c r="L38" s="16">
        <f t="shared" si="9"/>
        <v>3.213168240044928</v>
      </c>
      <c r="M38" s="16">
        <f t="shared" si="9"/>
        <v>3.4987087127905396</v>
      </c>
    </row>
    <row r="39" spans="1:15" x14ac:dyDescent="0.2">
      <c r="B39" s="13"/>
      <c r="C39" s="15"/>
      <c r="D39" s="15"/>
      <c r="E39" s="15"/>
      <c r="F39" s="15"/>
      <c r="G39" s="15"/>
      <c r="H39" s="15"/>
      <c r="I39" s="15"/>
      <c r="J39" s="62"/>
      <c r="K39" s="19"/>
      <c r="L39" s="19"/>
      <c r="M39" s="19"/>
      <c r="O39" s="13"/>
    </row>
    <row r="40" spans="1:15" x14ac:dyDescent="0.2">
      <c r="A40" s="27" t="s">
        <v>112</v>
      </c>
      <c r="B40" s="27" t="s">
        <v>105</v>
      </c>
      <c r="C40" s="18">
        <v>68</v>
      </c>
      <c r="D40" s="18">
        <v>82</v>
      </c>
      <c r="E40" s="18">
        <v>72</v>
      </c>
      <c r="F40" s="18"/>
      <c r="G40" s="18">
        <v>4312</v>
      </c>
      <c r="H40" s="18">
        <v>4311</v>
      </c>
      <c r="I40" s="18">
        <v>4270</v>
      </c>
      <c r="J40" s="61"/>
      <c r="K40" s="19">
        <f t="shared" ref="K40:M43" si="10">C40/G40*100</f>
        <v>1.5769944341372915</v>
      </c>
      <c r="L40" s="19">
        <f t="shared" si="10"/>
        <v>1.9021108791463699</v>
      </c>
      <c r="M40" s="19">
        <f t="shared" si="10"/>
        <v>1.6861826697892273</v>
      </c>
      <c r="O40" s="13"/>
    </row>
    <row r="41" spans="1:15" x14ac:dyDescent="0.2">
      <c r="B41" s="27" t="s">
        <v>106</v>
      </c>
      <c r="C41" s="18">
        <v>758</v>
      </c>
      <c r="D41" s="18">
        <v>720</v>
      </c>
      <c r="E41" s="18">
        <v>660</v>
      </c>
      <c r="F41" s="18"/>
      <c r="G41" s="18">
        <v>21126</v>
      </c>
      <c r="H41" s="18">
        <v>21164</v>
      </c>
      <c r="I41" s="18">
        <v>21254</v>
      </c>
      <c r="J41" s="61"/>
      <c r="K41" s="19">
        <f t="shared" si="10"/>
        <v>3.5879958345167093</v>
      </c>
      <c r="L41" s="19">
        <f t="shared" si="10"/>
        <v>3.4020034020034022</v>
      </c>
      <c r="M41" s="19">
        <f t="shared" si="10"/>
        <v>3.1052978262915216</v>
      </c>
      <c r="O41" s="13"/>
    </row>
    <row r="42" spans="1:15" x14ac:dyDescent="0.2">
      <c r="B42" s="30" t="s">
        <v>301</v>
      </c>
      <c r="C42" s="18">
        <v>200</v>
      </c>
      <c r="D42" s="18">
        <v>208</v>
      </c>
      <c r="E42" s="18">
        <v>183</v>
      </c>
      <c r="F42" s="18"/>
      <c r="G42" s="18">
        <v>6480</v>
      </c>
      <c r="H42" s="18">
        <v>6499</v>
      </c>
      <c r="I42" s="18">
        <v>6073</v>
      </c>
      <c r="J42" s="61"/>
      <c r="K42" s="19">
        <f t="shared" si="10"/>
        <v>3.0864197530864197</v>
      </c>
      <c r="L42" s="19">
        <f t="shared" si="10"/>
        <v>3.2004923834436068</v>
      </c>
      <c r="M42" s="19">
        <f t="shared" si="10"/>
        <v>3.013337724353697</v>
      </c>
      <c r="O42" s="13"/>
    </row>
    <row r="43" spans="1:15" s="13" customFormat="1" x14ac:dyDescent="0.2">
      <c r="B43" s="33" t="s">
        <v>302</v>
      </c>
      <c r="C43" s="15">
        <v>1026</v>
      </c>
      <c r="D43" s="15">
        <v>1010</v>
      </c>
      <c r="E43" s="15">
        <v>915</v>
      </c>
      <c r="F43" s="15"/>
      <c r="G43" s="15">
        <v>31918</v>
      </c>
      <c r="H43" s="15">
        <v>31974</v>
      </c>
      <c r="I43" s="15">
        <v>31597</v>
      </c>
      <c r="J43" s="62"/>
      <c r="K43" s="16">
        <f t="shared" si="10"/>
        <v>3.2144871232533365</v>
      </c>
      <c r="L43" s="16">
        <f t="shared" si="10"/>
        <v>3.1588165384374802</v>
      </c>
      <c r="M43" s="16">
        <f t="shared" si="10"/>
        <v>2.8958445422033736</v>
      </c>
    </row>
    <row r="44" spans="1:15" x14ac:dyDescent="0.2">
      <c r="B44" s="13"/>
      <c r="C44" s="15"/>
      <c r="D44" s="15"/>
      <c r="E44" s="15"/>
      <c r="F44" s="15"/>
      <c r="G44" s="15"/>
      <c r="H44" s="15"/>
      <c r="I44" s="15"/>
      <c r="J44" s="62"/>
      <c r="K44" s="19"/>
      <c r="L44" s="19"/>
      <c r="M44" s="19"/>
      <c r="O44" s="13"/>
    </row>
    <row r="45" spans="1:15" x14ac:dyDescent="0.2">
      <c r="A45" s="27" t="s">
        <v>113</v>
      </c>
      <c r="B45" s="27" t="s">
        <v>105</v>
      </c>
      <c r="C45" s="18">
        <v>130</v>
      </c>
      <c r="D45" s="18">
        <v>138</v>
      </c>
      <c r="E45" s="18">
        <v>146</v>
      </c>
      <c r="F45" s="18"/>
      <c r="G45" s="18">
        <v>6227</v>
      </c>
      <c r="H45" s="18">
        <v>6237</v>
      </c>
      <c r="I45" s="18">
        <v>6007</v>
      </c>
      <c r="J45" s="61">
        <v>0</v>
      </c>
      <c r="K45" s="19">
        <f t="shared" ref="K45:M52" si="11">C45/G45*100</f>
        <v>2.0876826722338206</v>
      </c>
      <c r="L45" s="19">
        <f t="shared" si="11"/>
        <v>2.2126022126022127</v>
      </c>
      <c r="M45" s="19">
        <f t="shared" si="11"/>
        <v>2.4304977526219411</v>
      </c>
      <c r="O45" s="13"/>
    </row>
    <row r="46" spans="1:15" x14ac:dyDescent="0.2">
      <c r="B46" s="27" t="s">
        <v>106</v>
      </c>
      <c r="C46" s="18">
        <v>970</v>
      </c>
      <c r="D46" s="18">
        <v>963</v>
      </c>
      <c r="E46" s="18">
        <v>1042</v>
      </c>
      <c r="F46" s="18"/>
      <c r="G46" s="18">
        <v>27418</v>
      </c>
      <c r="H46" s="18">
        <v>27404</v>
      </c>
      <c r="I46" s="18">
        <v>27375</v>
      </c>
      <c r="J46" s="61">
        <v>0</v>
      </c>
      <c r="K46" s="19">
        <f t="shared" si="11"/>
        <v>3.5378218688452838</v>
      </c>
      <c r="L46" s="19">
        <f t="shared" si="11"/>
        <v>3.5140855349583999</v>
      </c>
      <c r="M46" s="19">
        <f t="shared" si="11"/>
        <v>3.8063926940639274</v>
      </c>
      <c r="O46" s="13"/>
    </row>
    <row r="47" spans="1:15" x14ac:dyDescent="0.2">
      <c r="B47" s="30" t="s">
        <v>301</v>
      </c>
      <c r="C47" s="18">
        <v>260</v>
      </c>
      <c r="D47" s="18">
        <v>238</v>
      </c>
      <c r="E47" s="18">
        <v>231</v>
      </c>
      <c r="F47" s="18"/>
      <c r="G47" s="18">
        <v>8112</v>
      </c>
      <c r="H47" s="18">
        <v>8114</v>
      </c>
      <c r="I47" s="18">
        <v>7355</v>
      </c>
      <c r="J47" s="61">
        <v>0</v>
      </c>
      <c r="K47" s="19">
        <f t="shared" si="11"/>
        <v>3.2051282051282048</v>
      </c>
      <c r="L47" s="19">
        <f t="shared" si="11"/>
        <v>2.9332018733053982</v>
      </c>
      <c r="M47" s="19">
        <f t="shared" si="11"/>
        <v>3.1407205982324951</v>
      </c>
      <c r="O47" s="13"/>
    </row>
    <row r="48" spans="1:15" s="13" customFormat="1" x14ac:dyDescent="0.2">
      <c r="B48" s="33" t="s">
        <v>302</v>
      </c>
      <c r="C48" s="15">
        <v>1360</v>
      </c>
      <c r="D48" s="15">
        <v>1339</v>
      </c>
      <c r="E48" s="15">
        <v>1419</v>
      </c>
      <c r="F48" s="15"/>
      <c r="G48" s="15">
        <v>41757</v>
      </c>
      <c r="H48" s="15">
        <v>41755</v>
      </c>
      <c r="I48" s="15">
        <v>40737</v>
      </c>
      <c r="J48" s="62">
        <v>0</v>
      </c>
      <c r="K48" s="16">
        <f t="shared" si="11"/>
        <v>3.256938956342649</v>
      </c>
      <c r="L48" s="16">
        <f t="shared" si="11"/>
        <v>3.206801580649024</v>
      </c>
      <c r="M48" s="16">
        <f t="shared" si="11"/>
        <v>3.4833198320936738</v>
      </c>
    </row>
    <row r="49" spans="1:15" s="13" customFormat="1" x14ac:dyDescent="0.2">
      <c r="C49" s="15"/>
      <c r="D49" s="15"/>
      <c r="E49" s="15"/>
      <c r="F49" s="15"/>
      <c r="G49" s="15"/>
      <c r="H49" s="15"/>
      <c r="I49" s="15"/>
      <c r="J49" s="62"/>
      <c r="K49" s="16"/>
      <c r="L49" s="16"/>
      <c r="M49" s="16"/>
    </row>
    <row r="50" spans="1:15" x14ac:dyDescent="0.2">
      <c r="A50" s="27" t="s">
        <v>198</v>
      </c>
      <c r="B50" s="27" t="s">
        <v>105</v>
      </c>
      <c r="C50" s="18">
        <v>177</v>
      </c>
      <c r="D50" s="18">
        <v>188</v>
      </c>
      <c r="E50" s="18">
        <v>133</v>
      </c>
      <c r="F50" s="18"/>
      <c r="G50" s="18">
        <v>11319</v>
      </c>
      <c r="H50" s="18">
        <v>11283</v>
      </c>
      <c r="I50" s="18">
        <v>10861</v>
      </c>
      <c r="J50" s="61"/>
      <c r="K50" s="19">
        <f t="shared" si="11"/>
        <v>1.5637423800689105</v>
      </c>
      <c r="L50" s="19">
        <f t="shared" si="11"/>
        <v>1.6662235221129134</v>
      </c>
      <c r="M50" s="19">
        <f t="shared" si="11"/>
        <v>1.2245649571862627</v>
      </c>
      <c r="O50" s="13"/>
    </row>
    <row r="51" spans="1:15" x14ac:dyDescent="0.2">
      <c r="B51" s="27" t="s">
        <v>106</v>
      </c>
      <c r="C51" s="18">
        <v>1714</v>
      </c>
      <c r="D51" s="18">
        <v>1663</v>
      </c>
      <c r="E51" s="18">
        <v>1640</v>
      </c>
      <c r="F51" s="18"/>
      <c r="G51" s="18">
        <v>61863</v>
      </c>
      <c r="H51" s="18">
        <v>61823</v>
      </c>
      <c r="I51" s="18">
        <v>62006</v>
      </c>
      <c r="J51" s="61"/>
      <c r="K51" s="19">
        <f t="shared" si="11"/>
        <v>2.7706383460226629</v>
      </c>
      <c r="L51" s="19">
        <f t="shared" si="11"/>
        <v>2.6899374019377902</v>
      </c>
      <c r="M51" s="19">
        <f t="shared" si="11"/>
        <v>2.6449053317420894</v>
      </c>
      <c r="O51" s="13"/>
    </row>
    <row r="52" spans="1:15" x14ac:dyDescent="0.2">
      <c r="B52" s="30" t="s">
        <v>301</v>
      </c>
      <c r="C52" s="18">
        <v>441</v>
      </c>
      <c r="D52" s="18">
        <v>427</v>
      </c>
      <c r="E52" s="18">
        <v>428</v>
      </c>
      <c r="F52" s="18"/>
      <c r="G52" s="18">
        <v>15776</v>
      </c>
      <c r="H52" s="18">
        <v>15750</v>
      </c>
      <c r="I52" s="18">
        <v>14357</v>
      </c>
      <c r="J52" s="61"/>
      <c r="K52" s="19">
        <f t="shared" si="11"/>
        <v>2.795385395537525</v>
      </c>
      <c r="L52" s="19">
        <f t="shared" si="11"/>
        <v>2.7111111111111108</v>
      </c>
      <c r="M52" s="19">
        <f t="shared" si="11"/>
        <v>2.9811241902904508</v>
      </c>
      <c r="O52" s="13"/>
    </row>
    <row r="53" spans="1:15" x14ac:dyDescent="0.2">
      <c r="A53" s="13"/>
      <c r="B53" s="33" t="s">
        <v>302</v>
      </c>
      <c r="C53" s="15">
        <v>2332</v>
      </c>
      <c r="D53" s="15">
        <v>2278</v>
      </c>
      <c r="E53" s="15">
        <v>2201</v>
      </c>
      <c r="F53" s="15"/>
      <c r="G53" s="15">
        <v>88958</v>
      </c>
      <c r="H53" s="15">
        <v>88856</v>
      </c>
      <c r="I53" s="15">
        <v>87224</v>
      </c>
      <c r="J53" s="62"/>
      <c r="K53" s="16">
        <f>C53/G53*100</f>
        <v>2.6214618134400505</v>
      </c>
      <c r="L53" s="16">
        <f>D53/H53*100</f>
        <v>2.5636985684703339</v>
      </c>
      <c r="M53" s="16">
        <f>E53/I53*100</f>
        <v>2.5233880583325692</v>
      </c>
      <c r="O53" s="13"/>
    </row>
    <row r="54" spans="1:15" ht="26.25" customHeight="1" thickBot="1" x14ac:dyDescent="0.25">
      <c r="A54" s="201" t="str">
        <f>"fortsättning Tabell 14 Andelen öppet arbetslösa av befolkningen i stadsdelsområdena efter ålder över sista "&amp;(TEXT('Tab1'!$D$2,"MMMM"))&amp;" "&amp;TEXT('Tab1'!$D$2,"ÅÅÅÅ")</f>
        <v>fortsättning Tabell 14 Andelen öppet arbetslösa av befolkningen i stadsdelsområdena efter ålder över sista maj 2026</v>
      </c>
      <c r="B54" s="209"/>
      <c r="C54" s="209"/>
      <c r="D54" s="209"/>
      <c r="E54" s="209"/>
      <c r="F54" s="209"/>
      <c r="G54" s="209"/>
      <c r="H54" s="209"/>
      <c r="I54" s="209"/>
      <c r="J54" s="209"/>
      <c r="K54" s="209"/>
      <c r="L54" s="209"/>
      <c r="M54" s="209"/>
      <c r="O54" s="13"/>
    </row>
    <row r="55" spans="1:15" x14ac:dyDescent="0.2">
      <c r="A55" s="57"/>
      <c r="B55" s="58"/>
      <c r="C55" s="59" t="s">
        <v>201</v>
      </c>
      <c r="D55" s="59"/>
      <c r="E55" s="59"/>
      <c r="F55" s="58"/>
      <c r="G55" s="59" t="s">
        <v>103</v>
      </c>
      <c r="H55" s="59"/>
      <c r="I55" s="59"/>
      <c r="J55" s="58"/>
      <c r="K55" s="63" t="s">
        <v>104</v>
      </c>
      <c r="L55" s="63"/>
      <c r="M55" s="63"/>
      <c r="O55" s="13"/>
    </row>
    <row r="56" spans="1:15" ht="11.25" customHeight="1" x14ac:dyDescent="0.2">
      <c r="A56" s="60"/>
      <c r="B56" s="8" t="s">
        <v>56</v>
      </c>
      <c r="C56" s="28" t="str">
        <f>C3</f>
        <v>Maj-26</v>
      </c>
      <c r="D56" s="28" t="str">
        <f t="shared" ref="D56:E56" si="12">D3</f>
        <v>Apr-26</v>
      </c>
      <c r="E56" s="28" t="str">
        <f t="shared" si="12"/>
        <v>Maj-25</v>
      </c>
      <c r="F56" s="64"/>
      <c r="G56" s="28" t="str">
        <f>G3</f>
        <v>Maj-26</v>
      </c>
      <c r="H56" s="28" t="str">
        <f t="shared" ref="H56:I56" si="13">H3</f>
        <v>Apr-26</v>
      </c>
      <c r="I56" s="28" t="str">
        <f t="shared" si="13"/>
        <v>Maj-25</v>
      </c>
      <c r="J56" s="64"/>
      <c r="K56" s="28" t="str">
        <f>C56</f>
        <v>Maj-26</v>
      </c>
      <c r="L56" s="28" t="str">
        <f t="shared" ref="L56:M56" si="14">D56</f>
        <v>Apr-26</v>
      </c>
      <c r="M56" s="28" t="str">
        <f t="shared" si="14"/>
        <v>Maj-25</v>
      </c>
      <c r="O56" s="13"/>
    </row>
    <row r="57" spans="1:15" s="158" customFormat="1" ht="11.25" hidden="1" customHeight="1" x14ac:dyDescent="0.2">
      <c r="B57" s="167"/>
      <c r="C57" s="162" t="s">
        <v>336</v>
      </c>
      <c r="D57" s="178" t="s">
        <v>337</v>
      </c>
      <c r="E57" s="178" t="s">
        <v>338</v>
      </c>
      <c r="F57" s="178" t="s">
        <v>304</v>
      </c>
      <c r="G57" s="162" t="s">
        <v>339</v>
      </c>
      <c r="H57" s="178" t="s">
        <v>340</v>
      </c>
      <c r="I57" s="178" t="s">
        <v>341</v>
      </c>
      <c r="J57" s="178"/>
      <c r="K57" s="162"/>
      <c r="L57" s="178"/>
      <c r="M57" s="178"/>
      <c r="O57" s="170"/>
    </row>
    <row r="58" spans="1:15" x14ac:dyDescent="0.2">
      <c r="A58" s="27" t="s">
        <v>114</v>
      </c>
      <c r="B58" s="30" t="s">
        <v>105</v>
      </c>
      <c r="C58" s="18">
        <v>126</v>
      </c>
      <c r="D58" s="18">
        <v>128</v>
      </c>
      <c r="E58" s="18">
        <v>121</v>
      </c>
      <c r="F58" s="18"/>
      <c r="G58" s="18">
        <v>4431</v>
      </c>
      <c r="H58" s="18">
        <v>4425</v>
      </c>
      <c r="I58" s="18">
        <v>4380</v>
      </c>
      <c r="J58" s="61"/>
      <c r="K58" s="19">
        <f t="shared" ref="K58:M61" si="15">C58/G58*100</f>
        <v>2.8436018957345972</v>
      </c>
      <c r="L58" s="19">
        <f t="shared" si="15"/>
        <v>2.8926553672316384</v>
      </c>
      <c r="M58" s="19">
        <f t="shared" si="15"/>
        <v>2.7625570776255706</v>
      </c>
      <c r="O58" s="13"/>
    </row>
    <row r="59" spans="1:15" x14ac:dyDescent="0.2">
      <c r="B59" s="30" t="s">
        <v>106</v>
      </c>
      <c r="C59" s="18">
        <v>962</v>
      </c>
      <c r="D59" s="18">
        <v>978</v>
      </c>
      <c r="E59" s="18">
        <v>979</v>
      </c>
      <c r="F59" s="18"/>
      <c r="G59" s="18">
        <v>17113</v>
      </c>
      <c r="H59" s="18">
        <v>17130</v>
      </c>
      <c r="I59" s="18">
        <v>17065</v>
      </c>
      <c r="J59" s="61"/>
      <c r="K59" s="19">
        <f t="shared" si="15"/>
        <v>5.6214573715888507</v>
      </c>
      <c r="L59" s="19">
        <f t="shared" si="15"/>
        <v>5.7092819614711035</v>
      </c>
      <c r="M59" s="19">
        <f t="shared" si="15"/>
        <v>5.7368883680046885</v>
      </c>
      <c r="O59" s="13"/>
    </row>
    <row r="60" spans="1:15" x14ac:dyDescent="0.2">
      <c r="B60" s="30" t="s">
        <v>301</v>
      </c>
      <c r="C60" s="18">
        <v>228</v>
      </c>
      <c r="D60" s="18">
        <v>245</v>
      </c>
      <c r="E60" s="18">
        <v>231</v>
      </c>
      <c r="F60" s="18"/>
      <c r="G60" s="18">
        <v>5038</v>
      </c>
      <c r="H60" s="18">
        <v>5031</v>
      </c>
      <c r="I60" s="18">
        <v>4658</v>
      </c>
      <c r="J60" s="61"/>
      <c r="K60" s="19">
        <f t="shared" si="15"/>
        <v>4.5256053989678442</v>
      </c>
      <c r="L60" s="19">
        <f t="shared" si="15"/>
        <v>4.8698071953885913</v>
      </c>
      <c r="M60" s="19">
        <f t="shared" si="15"/>
        <v>4.9592099613568061</v>
      </c>
      <c r="O60" s="13"/>
    </row>
    <row r="61" spans="1:15" s="13" customFormat="1" x14ac:dyDescent="0.2">
      <c r="B61" s="33" t="s">
        <v>302</v>
      </c>
      <c r="C61" s="15">
        <v>1316</v>
      </c>
      <c r="D61" s="15">
        <v>1351</v>
      </c>
      <c r="E61" s="15">
        <v>1331</v>
      </c>
      <c r="F61" s="15"/>
      <c r="G61" s="15">
        <v>26582</v>
      </c>
      <c r="H61" s="15">
        <v>26586</v>
      </c>
      <c r="I61" s="15">
        <v>26103</v>
      </c>
      <c r="J61" s="62"/>
      <c r="K61" s="16">
        <f t="shared" si="15"/>
        <v>4.950718531336995</v>
      </c>
      <c r="L61" s="16">
        <f t="shared" si="15"/>
        <v>5.0816219062664558</v>
      </c>
      <c r="M61" s="16">
        <f t="shared" si="15"/>
        <v>5.0990307627475771</v>
      </c>
    </row>
    <row r="62" spans="1:15" s="158" customFormat="1" x14ac:dyDescent="0.2">
      <c r="B62" s="33"/>
      <c r="C62" s="186" t="s">
        <v>336</v>
      </c>
      <c r="D62" s="186" t="s">
        <v>337</v>
      </c>
      <c r="E62" s="186" t="s">
        <v>338</v>
      </c>
      <c r="F62" s="186"/>
      <c r="G62" s="186"/>
      <c r="H62" s="186"/>
      <c r="I62" s="186"/>
      <c r="J62" s="187"/>
      <c r="K62" s="172"/>
      <c r="L62" s="172"/>
      <c r="M62" s="172"/>
      <c r="O62" s="170"/>
    </row>
    <row r="63" spans="1:15" x14ac:dyDescent="0.2">
      <c r="A63" s="35" t="s">
        <v>115</v>
      </c>
      <c r="B63" s="30" t="s">
        <v>105</v>
      </c>
      <c r="C63" s="18">
        <v>92</v>
      </c>
      <c r="D63" s="18">
        <v>97</v>
      </c>
      <c r="E63" s="18">
        <v>165</v>
      </c>
      <c r="F63" s="18"/>
      <c r="G63" s="61" t="s">
        <v>116</v>
      </c>
      <c r="H63" s="61" t="s">
        <v>116</v>
      </c>
      <c r="I63" s="61" t="s">
        <v>116</v>
      </c>
      <c r="J63" s="61"/>
      <c r="K63" s="61" t="s">
        <v>116</v>
      </c>
      <c r="L63" s="61" t="s">
        <v>116</v>
      </c>
      <c r="M63" s="61" t="s">
        <v>116</v>
      </c>
      <c r="O63" s="13"/>
    </row>
    <row r="64" spans="1:15" x14ac:dyDescent="0.2">
      <c r="A64" s="27" t="s">
        <v>117</v>
      </c>
      <c r="B64" s="30" t="s">
        <v>106</v>
      </c>
      <c r="C64" s="18">
        <v>867</v>
      </c>
      <c r="D64" s="18">
        <v>871</v>
      </c>
      <c r="E64" s="18">
        <v>1593</v>
      </c>
      <c r="F64" s="18"/>
      <c r="G64" s="61" t="s">
        <v>116</v>
      </c>
      <c r="H64" s="61" t="s">
        <v>116</v>
      </c>
      <c r="I64" s="61" t="s">
        <v>116</v>
      </c>
      <c r="J64" s="61"/>
      <c r="K64" s="61" t="s">
        <v>116</v>
      </c>
      <c r="L64" s="61" t="s">
        <v>116</v>
      </c>
      <c r="M64" s="61" t="s">
        <v>116</v>
      </c>
      <c r="O64" s="13"/>
    </row>
    <row r="65" spans="1:15" x14ac:dyDescent="0.2">
      <c r="B65" s="30" t="s">
        <v>301</v>
      </c>
      <c r="C65" s="18">
        <v>149</v>
      </c>
      <c r="D65" s="18">
        <v>136</v>
      </c>
      <c r="E65" s="18">
        <v>194</v>
      </c>
      <c r="F65" s="18"/>
      <c r="G65" s="61" t="s">
        <v>116</v>
      </c>
      <c r="H65" s="61" t="s">
        <v>116</v>
      </c>
      <c r="I65" s="61" t="s">
        <v>116</v>
      </c>
      <c r="J65" s="61"/>
      <c r="K65" s="61" t="s">
        <v>116</v>
      </c>
      <c r="L65" s="61" t="s">
        <v>116</v>
      </c>
      <c r="M65" s="61" t="s">
        <v>116</v>
      </c>
      <c r="O65" s="13"/>
    </row>
    <row r="66" spans="1:15" s="13" customFormat="1" x14ac:dyDescent="0.2">
      <c r="B66" s="33" t="s">
        <v>302</v>
      </c>
      <c r="C66" s="15">
        <v>1108</v>
      </c>
      <c r="D66" s="15">
        <v>1104</v>
      </c>
      <c r="E66" s="15">
        <v>1952</v>
      </c>
      <c r="F66" s="15"/>
      <c r="G66" s="62" t="s">
        <v>116</v>
      </c>
      <c r="H66" s="62" t="s">
        <v>116</v>
      </c>
      <c r="I66" s="62" t="s">
        <v>116</v>
      </c>
      <c r="J66" s="62"/>
      <c r="K66" s="62" t="s">
        <v>116</v>
      </c>
      <c r="L66" s="62" t="s">
        <v>116</v>
      </c>
      <c r="M66" s="62" t="s">
        <v>116</v>
      </c>
    </row>
    <row r="67" spans="1:15" s="158" customFormat="1" x14ac:dyDescent="0.2">
      <c r="B67" s="33"/>
      <c r="C67" s="186" t="s">
        <v>336</v>
      </c>
      <c r="D67" s="186" t="s">
        <v>337</v>
      </c>
      <c r="E67" s="186" t="s">
        <v>338</v>
      </c>
      <c r="F67" s="186" t="s">
        <v>304</v>
      </c>
      <c r="G67" s="186" t="s">
        <v>339</v>
      </c>
      <c r="H67" s="186" t="s">
        <v>340</v>
      </c>
      <c r="I67" s="186" t="s">
        <v>341</v>
      </c>
      <c r="J67" s="187"/>
      <c r="K67" s="172"/>
      <c r="L67" s="172"/>
      <c r="M67" s="172"/>
      <c r="O67" s="170"/>
    </row>
    <row r="68" spans="1:15" x14ac:dyDescent="0.2">
      <c r="A68" s="35" t="s">
        <v>118</v>
      </c>
      <c r="B68" s="30" t="s">
        <v>105</v>
      </c>
      <c r="C68" s="18">
        <v>1834</v>
      </c>
      <c r="D68" s="18">
        <v>1879</v>
      </c>
      <c r="E68" s="18">
        <v>1788</v>
      </c>
      <c r="F68" s="18"/>
      <c r="G68" s="18">
        <v>96771</v>
      </c>
      <c r="H68" s="18">
        <v>96739</v>
      </c>
      <c r="I68" s="18">
        <v>94718</v>
      </c>
      <c r="J68" s="61"/>
      <c r="K68" s="19">
        <f>C68/G68*100</f>
        <v>1.8951958747972015</v>
      </c>
      <c r="L68" s="19">
        <f t="shared" ref="K68:M71" si="16">D68/H68*100</f>
        <v>1.9423396975366709</v>
      </c>
      <c r="M68" s="19">
        <f t="shared" si="16"/>
        <v>1.887708777634663</v>
      </c>
      <c r="O68" s="13"/>
    </row>
    <row r="69" spans="1:15" x14ac:dyDescent="0.2">
      <c r="B69" s="30" t="s">
        <v>106</v>
      </c>
      <c r="C69" s="18">
        <v>16348</v>
      </c>
      <c r="D69" s="18">
        <v>16381</v>
      </c>
      <c r="E69" s="18">
        <v>17318</v>
      </c>
      <c r="F69" s="18"/>
      <c r="G69" s="18">
        <v>452001</v>
      </c>
      <c r="H69" s="18">
        <v>452165</v>
      </c>
      <c r="I69" s="18">
        <v>453600</v>
      </c>
      <c r="J69" s="61"/>
      <c r="K69" s="19">
        <f t="shared" si="16"/>
        <v>3.6168061575085009</v>
      </c>
      <c r="L69" s="19">
        <f t="shared" si="16"/>
        <v>3.6227925646611299</v>
      </c>
      <c r="M69" s="19">
        <f t="shared" si="16"/>
        <v>3.8179012345679011</v>
      </c>
      <c r="O69" s="13"/>
    </row>
    <row r="70" spans="1:15" x14ac:dyDescent="0.2">
      <c r="B70" s="30" t="s">
        <v>301</v>
      </c>
      <c r="C70" s="18">
        <v>4145</v>
      </c>
      <c r="D70" s="18">
        <v>4150</v>
      </c>
      <c r="E70" s="18">
        <v>3935</v>
      </c>
      <c r="F70" s="18"/>
      <c r="G70" s="18">
        <v>135699</v>
      </c>
      <c r="H70" s="18">
        <v>135572</v>
      </c>
      <c r="I70" s="18">
        <v>124120</v>
      </c>
      <c r="J70" s="61"/>
      <c r="K70" s="19">
        <f t="shared" si="16"/>
        <v>3.0545545656194961</v>
      </c>
      <c r="L70" s="19">
        <f t="shared" si="16"/>
        <v>3.0611040627858261</v>
      </c>
      <c r="M70" s="19">
        <f t="shared" si="16"/>
        <v>3.1703190460844342</v>
      </c>
      <c r="O70" s="13"/>
    </row>
    <row r="71" spans="1:15" s="13" customFormat="1" ht="12" thickBot="1" x14ac:dyDescent="0.25">
      <c r="A71" s="22"/>
      <c r="B71" s="51" t="s">
        <v>302</v>
      </c>
      <c r="C71" s="24">
        <v>22327</v>
      </c>
      <c r="D71" s="24">
        <v>22410</v>
      </c>
      <c r="E71" s="24">
        <v>23041</v>
      </c>
      <c r="F71" s="24"/>
      <c r="G71" s="24">
        <v>684471</v>
      </c>
      <c r="H71" s="24">
        <v>684476</v>
      </c>
      <c r="I71" s="24">
        <v>672438</v>
      </c>
      <c r="J71" s="88"/>
      <c r="K71" s="25">
        <f t="shared" si="16"/>
        <v>3.2619351294649443</v>
      </c>
      <c r="L71" s="25">
        <f t="shared" si="16"/>
        <v>3.2740373658097579</v>
      </c>
      <c r="M71" s="25">
        <f t="shared" si="16"/>
        <v>3.4264869028817526</v>
      </c>
    </row>
    <row r="72" spans="1:15" ht="23.45" customHeight="1" x14ac:dyDescent="0.2">
      <c r="A72" s="202" t="s">
        <v>299</v>
      </c>
      <c r="B72" s="202"/>
      <c r="C72" s="202"/>
      <c r="D72" s="202"/>
      <c r="E72" s="202"/>
      <c r="F72" s="202"/>
      <c r="G72" s="202"/>
      <c r="H72" s="202"/>
      <c r="I72" s="202"/>
      <c r="J72" s="202"/>
      <c r="K72" s="202"/>
      <c r="L72" s="202"/>
      <c r="M72" s="202"/>
    </row>
  </sheetData>
  <mergeCells count="3">
    <mergeCell ref="A1:M1"/>
    <mergeCell ref="A54:M54"/>
    <mergeCell ref="A72:M72"/>
  </mergeCells>
  <phoneticPr fontId="2" type="noConversion"/>
  <pageMargins left="0.75" right="0.75" top="1" bottom="1" header="0.5" footer="0.5"/>
  <pageSetup paperSize="9" scale="93" fitToHeight="0" orientation="portrait" r:id="rId1"/>
  <headerFooter alignWithMargins="0">
    <oddHeader>&amp;C&amp;8Stadsdelsförvaltningarna - Kvarstående sökande</oddHeader>
  </headerFooter>
  <rowBreaks count="1" manualBreakCount="1">
    <brk id="5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00E81-C4C2-4E16-AEAE-519A8731DB61}">
  <sheetPr codeName="Blad15">
    <pageSetUpPr fitToPage="1"/>
  </sheetPr>
  <dimension ref="A1:M19"/>
  <sheetViews>
    <sheetView zoomScaleNormal="100" workbookViewId="0">
      <selection activeCell="D27" sqref="D27"/>
    </sheetView>
  </sheetViews>
  <sheetFormatPr defaultColWidth="9.28515625" defaultRowHeight="11.25" x14ac:dyDescent="0.2"/>
  <cols>
    <col min="1" max="1" width="17" style="27" customWidth="1"/>
    <col min="2" max="4" width="7.5703125" style="27" customWidth="1"/>
    <col min="5" max="5" width="0.5703125" style="27" customWidth="1"/>
    <col min="6" max="8" width="7.5703125" style="27" customWidth="1"/>
    <col min="9" max="9" width="0.5703125" style="27" customWidth="1"/>
    <col min="10" max="12" width="7.5703125" style="27" customWidth="1"/>
    <col min="13" max="16384" width="9.28515625" style="27"/>
  </cols>
  <sheetData>
    <row r="1" spans="1:12" ht="17.25" customHeight="1" thickBot="1" x14ac:dyDescent="0.25">
      <c r="A1" s="201" t="s">
        <v>362</v>
      </c>
      <c r="B1" s="201"/>
      <c r="C1" s="201"/>
      <c r="D1" s="201"/>
      <c r="E1" s="201"/>
      <c r="F1" s="201"/>
      <c r="G1" s="201"/>
      <c r="H1" s="201"/>
      <c r="I1" s="201"/>
      <c r="J1" s="201"/>
      <c r="K1" s="201"/>
      <c r="L1" s="201"/>
    </row>
    <row r="2" spans="1:12" s="66" customFormat="1" ht="21.75" customHeight="1" x14ac:dyDescent="0.2">
      <c r="A2" s="55"/>
      <c r="B2" s="205" t="s">
        <v>201</v>
      </c>
      <c r="C2" s="206"/>
      <c r="D2" s="206"/>
      <c r="E2" s="38"/>
      <c r="F2" s="205" t="s">
        <v>222</v>
      </c>
      <c r="G2" s="206"/>
      <c r="H2" s="206"/>
      <c r="I2" s="38"/>
      <c r="J2" s="205" t="s">
        <v>205</v>
      </c>
      <c r="K2" s="206"/>
      <c r="L2" s="206"/>
    </row>
    <row r="3" spans="1:12" s="66" customFormat="1" ht="11.25" customHeight="1" x14ac:dyDescent="0.2">
      <c r="A3" s="67"/>
      <c r="B3" s="56" t="str">
        <f>Månad!A2</f>
        <v>Maj-26</v>
      </c>
      <c r="C3" s="56" t="str">
        <f>Månad!A3</f>
        <v>Apr-26</v>
      </c>
      <c r="D3" s="56" t="str">
        <f>Månad!A4</f>
        <v>Maj-25</v>
      </c>
      <c r="E3" s="89"/>
      <c r="F3" s="64" t="str">
        <f>B3</f>
        <v>Maj-26</v>
      </c>
      <c r="G3" s="64" t="str">
        <f t="shared" ref="G3:I3" si="0">C3</f>
        <v>Apr-26</v>
      </c>
      <c r="H3" s="64" t="str">
        <f t="shared" si="0"/>
        <v>Maj-25</v>
      </c>
      <c r="I3" s="64">
        <f t="shared" si="0"/>
        <v>0</v>
      </c>
      <c r="J3" s="64" t="str">
        <f>B3</f>
        <v>Maj-26</v>
      </c>
      <c r="K3" s="64" t="str">
        <f t="shared" ref="K3:L3" si="1">C3</f>
        <v>Apr-26</v>
      </c>
      <c r="L3" s="64" t="str">
        <f t="shared" si="1"/>
        <v>Maj-25</v>
      </c>
    </row>
    <row r="4" spans="1:12" s="66" customFormat="1" ht="11.25" hidden="1" customHeight="1" x14ac:dyDescent="0.2">
      <c r="A4" s="141"/>
      <c r="B4" s="179" t="s">
        <v>278</v>
      </c>
      <c r="C4" s="179" t="s">
        <v>281</v>
      </c>
      <c r="D4" s="175" t="s">
        <v>284</v>
      </c>
      <c r="E4" s="180" t="s">
        <v>304</v>
      </c>
      <c r="F4" s="179" t="s">
        <v>393</v>
      </c>
      <c r="G4" s="179" t="s">
        <v>394</v>
      </c>
      <c r="H4" s="175" t="s">
        <v>395</v>
      </c>
      <c r="I4" s="180"/>
      <c r="J4" s="179"/>
      <c r="K4" s="179"/>
      <c r="L4" s="179"/>
    </row>
    <row r="5" spans="1:12" x14ac:dyDescent="0.2">
      <c r="A5" s="1" t="s">
        <v>216</v>
      </c>
      <c r="B5" s="18">
        <v>3342</v>
      </c>
      <c r="C5" s="18">
        <v>3488</v>
      </c>
      <c r="D5" s="18">
        <v>3532</v>
      </c>
      <c r="E5" s="18"/>
      <c r="F5" s="18">
        <v>870</v>
      </c>
      <c r="G5" s="18">
        <v>989</v>
      </c>
      <c r="H5" s="18">
        <v>1025</v>
      </c>
      <c r="I5" s="18"/>
      <c r="J5" s="19">
        <f>F5/B5*100</f>
        <v>26.032315978456015</v>
      </c>
      <c r="K5" s="19">
        <f>G5/C5*100</f>
        <v>28.354357798165136</v>
      </c>
      <c r="L5" s="19">
        <f>H5/D5*100</f>
        <v>29.020385050962627</v>
      </c>
    </row>
    <row r="6" spans="1:12" x14ac:dyDescent="0.2">
      <c r="A6" s="1" t="s">
        <v>92</v>
      </c>
      <c r="B6" s="18">
        <v>2197</v>
      </c>
      <c r="C6" s="18">
        <v>2217</v>
      </c>
      <c r="D6" s="18">
        <v>2148</v>
      </c>
      <c r="E6" s="18"/>
      <c r="F6" s="18">
        <v>699</v>
      </c>
      <c r="G6" s="18">
        <v>696</v>
      </c>
      <c r="H6" s="18">
        <v>532</v>
      </c>
      <c r="I6" s="18"/>
      <c r="J6" s="19">
        <f t="shared" ref="J6:L17" si="2">F6/B6*100</f>
        <v>31.816112881201636</v>
      </c>
      <c r="K6" s="19">
        <f t="shared" si="2"/>
        <v>31.393775372124495</v>
      </c>
      <c r="L6" s="19">
        <f t="shared" si="2"/>
        <v>24.767225325884542</v>
      </c>
    </row>
    <row r="7" spans="1:12" x14ac:dyDescent="0.2">
      <c r="A7" s="1" t="s">
        <v>93</v>
      </c>
      <c r="B7" s="18">
        <v>1383</v>
      </c>
      <c r="C7" s="18">
        <v>1385</v>
      </c>
      <c r="D7" s="18">
        <v>1289</v>
      </c>
      <c r="E7" s="18"/>
      <c r="F7" s="18">
        <v>331</v>
      </c>
      <c r="G7" s="18">
        <v>316</v>
      </c>
      <c r="H7" s="18">
        <v>215</v>
      </c>
      <c r="I7" s="18"/>
      <c r="J7" s="19">
        <f t="shared" si="2"/>
        <v>23.933477946493131</v>
      </c>
      <c r="K7" s="19">
        <f t="shared" si="2"/>
        <v>22.815884476534297</v>
      </c>
      <c r="L7" s="19">
        <f t="shared" si="2"/>
        <v>16.679596586501162</v>
      </c>
    </row>
    <row r="8" spans="1:12" x14ac:dyDescent="0.2">
      <c r="A8" s="1" t="s">
        <v>94</v>
      </c>
      <c r="B8" s="18">
        <v>1200</v>
      </c>
      <c r="C8" s="18">
        <v>1195</v>
      </c>
      <c r="D8" s="18">
        <v>1204</v>
      </c>
      <c r="E8" s="18"/>
      <c r="F8" s="18">
        <v>255</v>
      </c>
      <c r="G8" s="18">
        <v>231</v>
      </c>
      <c r="H8" s="18">
        <v>184</v>
      </c>
      <c r="I8" s="18"/>
      <c r="J8" s="19">
        <f t="shared" si="2"/>
        <v>21.25</v>
      </c>
      <c r="K8" s="19">
        <f t="shared" si="2"/>
        <v>19.330543933054393</v>
      </c>
      <c r="L8" s="19">
        <f t="shared" si="2"/>
        <v>15.282392026578073</v>
      </c>
    </row>
    <row r="9" spans="1:12" x14ac:dyDescent="0.2">
      <c r="A9" s="1" t="s">
        <v>217</v>
      </c>
      <c r="B9" s="18">
        <v>2438</v>
      </c>
      <c r="C9" s="18">
        <v>2440</v>
      </c>
      <c r="D9" s="18">
        <v>2342</v>
      </c>
      <c r="E9" s="18"/>
      <c r="F9" s="18">
        <v>520</v>
      </c>
      <c r="G9" s="18">
        <v>518</v>
      </c>
      <c r="H9" s="18">
        <v>394</v>
      </c>
      <c r="I9" s="18"/>
      <c r="J9" s="19">
        <f t="shared" si="2"/>
        <v>21.328958162428219</v>
      </c>
      <c r="K9" s="19">
        <f t="shared" si="2"/>
        <v>21.229508196721312</v>
      </c>
      <c r="L9" s="19">
        <f t="shared" si="2"/>
        <v>16.82322801024765</v>
      </c>
    </row>
    <row r="10" spans="1:12" x14ac:dyDescent="0.2">
      <c r="A10" s="1" t="s">
        <v>95</v>
      </c>
      <c r="B10" s="18">
        <v>2218</v>
      </c>
      <c r="C10" s="18">
        <v>2200</v>
      </c>
      <c r="D10" s="18">
        <v>2134</v>
      </c>
      <c r="E10" s="18"/>
      <c r="F10" s="18">
        <v>442</v>
      </c>
      <c r="G10" s="18">
        <v>427</v>
      </c>
      <c r="H10" s="18">
        <v>409</v>
      </c>
      <c r="I10" s="18"/>
      <c r="J10" s="19">
        <f t="shared" si="2"/>
        <v>19.927862939585211</v>
      </c>
      <c r="K10" s="19">
        <f t="shared" si="2"/>
        <v>19.40909090909091</v>
      </c>
      <c r="L10" s="19">
        <f t="shared" si="2"/>
        <v>19.165885660731021</v>
      </c>
    </row>
    <row r="11" spans="1:12" x14ac:dyDescent="0.2">
      <c r="A11" s="1" t="s">
        <v>96</v>
      </c>
      <c r="B11" s="18">
        <v>2407</v>
      </c>
      <c r="C11" s="18">
        <v>2403</v>
      </c>
      <c r="D11" s="18">
        <v>2574</v>
      </c>
      <c r="E11" s="18"/>
      <c r="F11" s="18">
        <v>569</v>
      </c>
      <c r="G11" s="18">
        <v>574</v>
      </c>
      <c r="H11" s="18">
        <v>577</v>
      </c>
      <c r="I11" s="18"/>
      <c r="J11" s="19">
        <f t="shared" si="2"/>
        <v>23.639385126713751</v>
      </c>
      <c r="K11" s="19">
        <f t="shared" si="2"/>
        <v>23.88680815647108</v>
      </c>
      <c r="L11" s="19">
        <f t="shared" si="2"/>
        <v>22.416472416472416</v>
      </c>
    </row>
    <row r="12" spans="1:12" x14ac:dyDescent="0.2">
      <c r="A12" s="1" t="s">
        <v>97</v>
      </c>
      <c r="B12" s="18">
        <v>1026</v>
      </c>
      <c r="C12" s="18">
        <v>1010</v>
      </c>
      <c r="D12" s="18">
        <v>915</v>
      </c>
      <c r="E12" s="18"/>
      <c r="F12" s="18">
        <v>247</v>
      </c>
      <c r="G12" s="18">
        <v>242</v>
      </c>
      <c r="H12" s="18">
        <v>217</v>
      </c>
      <c r="I12" s="18"/>
      <c r="J12" s="19">
        <f t="shared" si="2"/>
        <v>24.074074074074073</v>
      </c>
      <c r="K12" s="19">
        <f t="shared" si="2"/>
        <v>23.96039603960396</v>
      </c>
      <c r="L12" s="19">
        <f t="shared" si="2"/>
        <v>23.715846994535518</v>
      </c>
    </row>
    <row r="13" spans="1:12" x14ac:dyDescent="0.2">
      <c r="A13" s="1" t="s">
        <v>98</v>
      </c>
      <c r="B13" s="18">
        <v>1360</v>
      </c>
      <c r="C13" s="18">
        <v>1339</v>
      </c>
      <c r="D13" s="18">
        <v>1419</v>
      </c>
      <c r="E13" s="18"/>
      <c r="F13" s="18">
        <v>365</v>
      </c>
      <c r="G13" s="18">
        <v>361</v>
      </c>
      <c r="H13" s="18">
        <v>352</v>
      </c>
      <c r="I13" s="18"/>
      <c r="J13" s="19">
        <f t="shared" si="2"/>
        <v>26.838235294117645</v>
      </c>
      <c r="K13" s="19">
        <f t="shared" si="2"/>
        <v>26.960418222554143</v>
      </c>
      <c r="L13" s="19">
        <f t="shared" si="2"/>
        <v>24.806201550387598</v>
      </c>
    </row>
    <row r="14" spans="1:12" x14ac:dyDescent="0.2">
      <c r="A14" s="1" t="s">
        <v>198</v>
      </c>
      <c r="B14" s="18">
        <v>2332</v>
      </c>
      <c r="C14" s="18">
        <v>2278</v>
      </c>
      <c r="D14" s="18">
        <v>2201</v>
      </c>
      <c r="E14" s="18"/>
      <c r="F14" s="18">
        <v>483</v>
      </c>
      <c r="G14" s="18">
        <v>490</v>
      </c>
      <c r="H14" s="18">
        <v>430</v>
      </c>
      <c r="I14" s="18"/>
      <c r="J14" s="19">
        <f t="shared" si="2"/>
        <v>20.711835334476845</v>
      </c>
      <c r="K14" s="19">
        <f t="shared" si="2"/>
        <v>21.510096575943809</v>
      </c>
      <c r="L14" s="19">
        <f t="shared" si="2"/>
        <v>19.536574284416176</v>
      </c>
    </row>
    <row r="15" spans="1:12" x14ac:dyDescent="0.2">
      <c r="A15" s="1" t="s">
        <v>99</v>
      </c>
      <c r="B15" s="18">
        <v>1316</v>
      </c>
      <c r="C15" s="18">
        <v>1351</v>
      </c>
      <c r="D15" s="18">
        <v>1331</v>
      </c>
      <c r="E15" s="18"/>
      <c r="F15" s="18">
        <v>395</v>
      </c>
      <c r="G15" s="18">
        <v>400</v>
      </c>
      <c r="H15" s="18">
        <v>379</v>
      </c>
      <c r="I15" s="18"/>
      <c r="J15" s="19">
        <f t="shared" si="2"/>
        <v>30.015197568389056</v>
      </c>
      <c r="K15" s="19">
        <f t="shared" si="2"/>
        <v>29.607698001480387</v>
      </c>
      <c r="L15" s="19">
        <f t="shared" si="2"/>
        <v>28.4748309541698</v>
      </c>
    </row>
    <row r="16" spans="1:12" ht="22.5" x14ac:dyDescent="0.2">
      <c r="A16" s="17" t="s">
        <v>100</v>
      </c>
      <c r="B16" s="18">
        <v>1108</v>
      </c>
      <c r="C16" s="18">
        <v>1104</v>
      </c>
      <c r="D16" s="18">
        <v>1952</v>
      </c>
      <c r="E16" s="18"/>
      <c r="F16" s="18">
        <v>345</v>
      </c>
      <c r="G16" s="18">
        <v>336</v>
      </c>
      <c r="H16" s="18">
        <v>494</v>
      </c>
      <c r="I16" s="18"/>
      <c r="J16" s="19">
        <f t="shared" si="2"/>
        <v>31.137184115523464</v>
      </c>
      <c r="K16" s="19">
        <f t="shared" si="2"/>
        <v>30.434782608695656</v>
      </c>
      <c r="L16" s="19">
        <f t="shared" si="2"/>
        <v>25.307377049180328</v>
      </c>
    </row>
    <row r="17" spans="1:13" s="13" customFormat="1" ht="22.5" customHeight="1" thickBot="1" x14ac:dyDescent="0.25">
      <c r="A17" s="22" t="s">
        <v>101</v>
      </c>
      <c r="B17" s="15">
        <v>22327</v>
      </c>
      <c r="C17" s="15">
        <v>22410</v>
      </c>
      <c r="D17" s="15">
        <v>23041</v>
      </c>
      <c r="E17" s="15"/>
      <c r="F17" s="15">
        <v>5521</v>
      </c>
      <c r="G17" s="15">
        <v>5580</v>
      </c>
      <c r="H17" s="15">
        <v>5208</v>
      </c>
      <c r="I17" s="15"/>
      <c r="J17" s="16">
        <f t="shared" si="2"/>
        <v>24.72790791418462</v>
      </c>
      <c r="K17" s="16">
        <f t="shared" si="2"/>
        <v>24.899598393574294</v>
      </c>
      <c r="L17" s="16">
        <f t="shared" si="2"/>
        <v>22.603185625623887</v>
      </c>
    </row>
    <row r="18" spans="1:13" ht="34.5" customHeight="1" x14ac:dyDescent="0.2">
      <c r="A18" s="204" t="s">
        <v>354</v>
      </c>
      <c r="B18" s="207"/>
      <c r="C18" s="207"/>
      <c r="D18" s="207"/>
      <c r="E18" s="207"/>
      <c r="F18" s="207"/>
      <c r="G18" s="207"/>
      <c r="H18" s="207"/>
      <c r="I18" s="207"/>
      <c r="J18" s="207"/>
      <c r="K18" s="207"/>
      <c r="L18" s="207"/>
    </row>
    <row r="19" spans="1:13" ht="29.25" customHeight="1" x14ac:dyDescent="0.2">
      <c r="A19" s="202" t="s">
        <v>299</v>
      </c>
      <c r="B19" s="202"/>
      <c r="C19" s="202"/>
      <c r="D19" s="202"/>
      <c r="E19" s="202"/>
      <c r="F19" s="202"/>
      <c r="G19" s="202"/>
      <c r="H19" s="202"/>
      <c r="I19" s="202"/>
      <c r="J19" s="202"/>
      <c r="K19" s="202"/>
      <c r="L19" s="202"/>
      <c r="M19" s="136"/>
    </row>
  </sheetData>
  <mergeCells count="6">
    <mergeCell ref="A19:L19"/>
    <mergeCell ref="A1:L1"/>
    <mergeCell ref="B2:D2"/>
    <mergeCell ref="F2:H2"/>
    <mergeCell ref="J2:L2"/>
    <mergeCell ref="A18:L18"/>
  </mergeCells>
  <phoneticPr fontId="2" type="noConversion"/>
  <pageMargins left="0.75" right="0.75" top="1" bottom="1" header="0.5" footer="0.5"/>
  <pageSetup paperSize="9" orientation="portrait" r:id="rId1"/>
  <headerFooter alignWithMargins="0">
    <oddHeader>&amp;C&amp;8Stadsdelsförvaltningarna - Kvarstående sökande</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DF73D-D6BF-494E-8DC7-B6606017CA40}">
  <sheetPr codeName="Blad16">
    <pageSetUpPr fitToPage="1"/>
  </sheetPr>
  <dimension ref="A1:M72"/>
  <sheetViews>
    <sheetView zoomScaleNormal="100" zoomScaleSheetLayoutView="85" workbookViewId="0">
      <selection activeCell="G82" sqref="G82"/>
    </sheetView>
  </sheetViews>
  <sheetFormatPr defaultColWidth="9.28515625" defaultRowHeight="11.25" x14ac:dyDescent="0.2"/>
  <cols>
    <col min="1" max="1" width="14.42578125" style="27" customWidth="1"/>
    <col min="2" max="2" width="5.7109375" style="27" customWidth="1"/>
    <col min="3" max="5" width="7.42578125" style="27" customWidth="1"/>
    <col min="6" max="6" width="0.5703125" style="27" customWidth="1"/>
    <col min="7" max="7" width="7.42578125" style="27" customWidth="1"/>
    <col min="8" max="8" width="8.5703125" style="27" customWidth="1"/>
    <col min="9" max="9" width="8.85546875" style="27" customWidth="1"/>
    <col min="10" max="10" width="0.5703125" style="27" customWidth="1"/>
    <col min="11" max="13" width="7.42578125" style="27" customWidth="1"/>
    <col min="14" max="16384" width="9.28515625" style="27"/>
  </cols>
  <sheetData>
    <row r="1" spans="1:13" ht="22.5" customHeight="1" thickBot="1" x14ac:dyDescent="0.25">
      <c r="A1" s="201" t="str">
        <f>"Tabell 16 Andelen öppet arbetslösa av befolkningen i stadsdelsområdena efter ålder och födelseland - kvarstående sista "&amp;(TEXT('Tab1'!$D$2,"MMMM"))&amp;" "&amp;TEXT('Tab1'!$D$2,"ÅÅÅÅ")</f>
        <v>Tabell 16 Andelen öppet arbetslösa av befolkningen i stadsdelsområdena efter ålder och födelseland - kvarstående sista maj 2026</v>
      </c>
      <c r="B1" s="209"/>
      <c r="C1" s="209"/>
      <c r="D1" s="209"/>
      <c r="E1" s="209"/>
      <c r="F1" s="209"/>
      <c r="G1" s="209"/>
      <c r="H1" s="209"/>
      <c r="I1" s="209"/>
      <c r="J1" s="209"/>
      <c r="K1" s="209"/>
      <c r="L1" s="209"/>
      <c r="M1" s="209"/>
    </row>
    <row r="2" spans="1:13" x14ac:dyDescent="0.2">
      <c r="A2" s="57"/>
      <c r="B2" s="58"/>
      <c r="C2" s="4" t="s">
        <v>201</v>
      </c>
      <c r="D2" s="59"/>
      <c r="E2" s="59"/>
      <c r="F2" s="58"/>
      <c r="G2" s="59" t="s">
        <v>103</v>
      </c>
      <c r="H2" s="59"/>
      <c r="I2" s="59"/>
      <c r="J2" s="58"/>
      <c r="K2" s="59" t="s">
        <v>104</v>
      </c>
      <c r="L2" s="59"/>
      <c r="M2" s="59"/>
    </row>
    <row r="3" spans="1:13" ht="11.25" customHeight="1" x14ac:dyDescent="0.2">
      <c r="A3" s="60"/>
      <c r="B3" s="8" t="s">
        <v>56</v>
      </c>
      <c r="C3" s="68" t="s">
        <v>188</v>
      </c>
      <c r="D3" s="68" t="s">
        <v>189</v>
      </c>
      <c r="E3" s="68" t="s">
        <v>63</v>
      </c>
      <c r="F3" s="68"/>
      <c r="G3" s="68" t="s">
        <v>188</v>
      </c>
      <c r="H3" s="68" t="s">
        <v>189</v>
      </c>
      <c r="I3" s="68" t="s">
        <v>63</v>
      </c>
      <c r="J3" s="68"/>
      <c r="K3" s="68" t="s">
        <v>188</v>
      </c>
      <c r="L3" s="68" t="s">
        <v>189</v>
      </c>
      <c r="M3" s="68" t="s">
        <v>63</v>
      </c>
    </row>
    <row r="4" spans="1:13" ht="11.25" hidden="1" customHeight="1" x14ac:dyDescent="0.2">
      <c r="B4" s="36"/>
      <c r="C4" s="142" t="s">
        <v>330</v>
      </c>
      <c r="D4" s="142" t="s">
        <v>331</v>
      </c>
      <c r="E4" s="142" t="s">
        <v>332</v>
      </c>
      <c r="F4" s="142" t="s">
        <v>304</v>
      </c>
      <c r="G4" s="142" t="s">
        <v>333</v>
      </c>
      <c r="H4" s="142" t="s">
        <v>334</v>
      </c>
      <c r="I4" s="142" t="s">
        <v>335</v>
      </c>
      <c r="J4" s="142"/>
      <c r="K4" s="142"/>
      <c r="L4" s="142"/>
      <c r="M4" s="142"/>
    </row>
    <row r="5" spans="1:13" x14ac:dyDescent="0.2">
      <c r="A5" s="1" t="s">
        <v>216</v>
      </c>
      <c r="B5" s="1" t="s">
        <v>105</v>
      </c>
      <c r="C5" s="18">
        <v>192</v>
      </c>
      <c r="D5" s="18">
        <v>173</v>
      </c>
      <c r="E5" s="18">
        <v>365</v>
      </c>
      <c r="F5" s="18"/>
      <c r="G5" s="18">
        <v>7799</v>
      </c>
      <c r="H5" s="18">
        <v>4621</v>
      </c>
      <c r="I5" s="18">
        <v>12420</v>
      </c>
      <c r="J5" s="61"/>
      <c r="K5" s="19">
        <f t="shared" ref="K5:M8" si="0">C5/G5*100</f>
        <v>2.4618540838569047</v>
      </c>
      <c r="L5" s="19">
        <f t="shared" si="0"/>
        <v>3.7437784029430863</v>
      </c>
      <c r="M5" s="19">
        <f t="shared" si="0"/>
        <v>2.938808373590982</v>
      </c>
    </row>
    <row r="6" spans="1:13" x14ac:dyDescent="0.2">
      <c r="B6" s="1" t="s">
        <v>106</v>
      </c>
      <c r="C6" s="18">
        <v>542</v>
      </c>
      <c r="D6" s="18">
        <v>1970</v>
      </c>
      <c r="E6" s="18">
        <v>2512</v>
      </c>
      <c r="F6" s="18"/>
      <c r="G6" s="18">
        <v>13076</v>
      </c>
      <c r="H6" s="18">
        <v>30121</v>
      </c>
      <c r="I6" s="18">
        <v>43197</v>
      </c>
      <c r="J6" s="61"/>
      <c r="K6" s="19">
        <f t="shared" si="0"/>
        <v>4.1449984704802691</v>
      </c>
      <c r="L6" s="19">
        <f t="shared" si="0"/>
        <v>6.5402875070548792</v>
      </c>
      <c r="M6" s="19">
        <f t="shared" si="0"/>
        <v>5.8152186494432483</v>
      </c>
    </row>
    <row r="7" spans="1:13" x14ac:dyDescent="0.2">
      <c r="B7" s="30" t="s">
        <v>301</v>
      </c>
      <c r="C7" s="18">
        <v>70</v>
      </c>
      <c r="D7" s="18">
        <v>395</v>
      </c>
      <c r="E7" s="18">
        <v>465</v>
      </c>
      <c r="F7" s="18"/>
      <c r="G7" s="18">
        <v>2916</v>
      </c>
      <c r="H7" s="18">
        <v>8975</v>
      </c>
      <c r="I7" s="18">
        <v>11891</v>
      </c>
      <c r="J7" s="61"/>
      <c r="K7" s="19">
        <f t="shared" si="0"/>
        <v>2.4005486968449929</v>
      </c>
      <c r="L7" s="19">
        <f t="shared" si="0"/>
        <v>4.4011142061281339</v>
      </c>
      <c r="M7" s="19">
        <f t="shared" si="0"/>
        <v>3.9105205617694052</v>
      </c>
    </row>
    <row r="8" spans="1:13" s="13" customFormat="1" x14ac:dyDescent="0.2">
      <c r="B8" s="33" t="s">
        <v>302</v>
      </c>
      <c r="C8" s="15">
        <v>804</v>
      </c>
      <c r="D8" s="15">
        <v>2538</v>
      </c>
      <c r="E8" s="15">
        <v>3342</v>
      </c>
      <c r="F8" s="15"/>
      <c r="G8" s="15">
        <v>23791</v>
      </c>
      <c r="H8" s="15">
        <v>43717</v>
      </c>
      <c r="I8" s="15">
        <v>67508</v>
      </c>
      <c r="J8" s="62"/>
      <c r="K8" s="16">
        <f t="shared" si="0"/>
        <v>3.3794291959144211</v>
      </c>
      <c r="L8" s="16">
        <f t="shared" si="0"/>
        <v>5.8055218793604322</v>
      </c>
      <c r="M8" s="16">
        <f t="shared" si="0"/>
        <v>4.9505243822954315</v>
      </c>
    </row>
    <row r="9" spans="1:13" ht="10.5" customHeight="1" x14ac:dyDescent="0.2">
      <c r="B9" s="13"/>
      <c r="C9" s="18"/>
      <c r="D9" s="18"/>
      <c r="E9" s="18"/>
      <c r="F9" s="15"/>
      <c r="G9" s="18"/>
      <c r="H9" s="18"/>
      <c r="I9" s="18"/>
      <c r="J9" s="62"/>
      <c r="K9" s="19"/>
      <c r="L9" s="19"/>
      <c r="M9" s="19"/>
    </row>
    <row r="10" spans="1:13" x14ac:dyDescent="0.2">
      <c r="A10" s="27" t="s">
        <v>123</v>
      </c>
      <c r="B10" s="1" t="s">
        <v>105</v>
      </c>
      <c r="C10" s="18">
        <v>165</v>
      </c>
      <c r="D10" s="18">
        <v>83</v>
      </c>
      <c r="E10" s="18">
        <v>248</v>
      </c>
      <c r="F10" s="18"/>
      <c r="G10" s="18">
        <v>6394</v>
      </c>
      <c r="H10" s="18">
        <v>1882</v>
      </c>
      <c r="I10" s="18">
        <v>8276</v>
      </c>
      <c r="J10" s="61"/>
      <c r="K10" s="19">
        <f t="shared" ref="K10:M13" si="1">C10/G10*100</f>
        <v>2.5805442602439785</v>
      </c>
      <c r="L10" s="19">
        <f t="shared" si="1"/>
        <v>4.4102019128586614</v>
      </c>
      <c r="M10" s="19">
        <f t="shared" si="1"/>
        <v>2.9966167230546157</v>
      </c>
    </row>
    <row r="11" spans="1:13" x14ac:dyDescent="0.2">
      <c r="A11" s="27" t="s">
        <v>124</v>
      </c>
      <c r="B11" s="1" t="s">
        <v>106</v>
      </c>
      <c r="C11" s="18">
        <v>519</v>
      </c>
      <c r="D11" s="18">
        <v>1086</v>
      </c>
      <c r="E11" s="18">
        <v>1605</v>
      </c>
      <c r="F11" s="18"/>
      <c r="G11" s="18">
        <v>15957</v>
      </c>
      <c r="H11" s="18">
        <v>16695</v>
      </c>
      <c r="I11" s="18">
        <v>32652</v>
      </c>
      <c r="J11" s="61"/>
      <c r="K11" s="19">
        <f t="shared" si="1"/>
        <v>3.2524910697499529</v>
      </c>
      <c r="L11" s="19">
        <f t="shared" si="1"/>
        <v>6.5049415992812225</v>
      </c>
      <c r="M11" s="19">
        <f t="shared" si="1"/>
        <v>4.9154722528482173</v>
      </c>
    </row>
    <row r="12" spans="1:13" x14ac:dyDescent="0.2">
      <c r="B12" s="30" t="s">
        <v>301</v>
      </c>
      <c r="C12" s="18">
        <v>132</v>
      </c>
      <c r="D12" s="18">
        <v>212</v>
      </c>
      <c r="E12" s="18">
        <v>344</v>
      </c>
      <c r="F12" s="18"/>
      <c r="G12" s="18">
        <v>5390</v>
      </c>
      <c r="H12" s="18">
        <v>4530</v>
      </c>
      <c r="I12" s="18">
        <v>9920</v>
      </c>
      <c r="J12" s="61"/>
      <c r="K12" s="19">
        <f t="shared" si="1"/>
        <v>2.4489795918367347</v>
      </c>
      <c r="L12" s="19">
        <f t="shared" si="1"/>
        <v>4.6799116997792494</v>
      </c>
      <c r="M12" s="19">
        <f t="shared" si="1"/>
        <v>3.467741935483871</v>
      </c>
    </row>
    <row r="13" spans="1:13" s="13" customFormat="1" x14ac:dyDescent="0.2">
      <c r="B13" s="33" t="s">
        <v>302</v>
      </c>
      <c r="C13" s="15">
        <v>816</v>
      </c>
      <c r="D13" s="15">
        <v>1381</v>
      </c>
      <c r="E13" s="15">
        <v>2197</v>
      </c>
      <c r="F13" s="15"/>
      <c r="G13" s="15">
        <v>27741</v>
      </c>
      <c r="H13" s="15">
        <v>23107</v>
      </c>
      <c r="I13" s="15">
        <v>50848</v>
      </c>
      <c r="J13" s="62"/>
      <c r="K13" s="16">
        <f t="shared" si="1"/>
        <v>2.9414945387693305</v>
      </c>
      <c r="L13" s="16">
        <f t="shared" si="1"/>
        <v>5.976543904444541</v>
      </c>
      <c r="M13" s="16">
        <f t="shared" si="1"/>
        <v>4.3207205789804908</v>
      </c>
    </row>
    <row r="14" spans="1:13" ht="10.5" customHeight="1" x14ac:dyDescent="0.2">
      <c r="B14" s="13"/>
      <c r="C14" s="18"/>
      <c r="D14" s="18"/>
      <c r="E14" s="18"/>
      <c r="F14" s="15"/>
      <c r="G14" s="18"/>
      <c r="H14" s="18"/>
      <c r="I14" s="18"/>
      <c r="J14" s="62"/>
      <c r="K14" s="19"/>
      <c r="L14" s="19"/>
      <c r="M14" s="19"/>
    </row>
    <row r="15" spans="1:13" x14ac:dyDescent="0.2">
      <c r="A15" s="27" t="s">
        <v>108</v>
      </c>
      <c r="B15" s="1" t="s">
        <v>105</v>
      </c>
      <c r="C15" s="18">
        <v>85</v>
      </c>
      <c r="D15" s="18">
        <v>17</v>
      </c>
      <c r="E15" s="18">
        <v>102</v>
      </c>
      <c r="F15" s="18"/>
      <c r="G15" s="18">
        <v>7229</v>
      </c>
      <c r="H15" s="18">
        <v>889</v>
      </c>
      <c r="I15" s="18">
        <v>8118</v>
      </c>
      <c r="J15" s="61"/>
      <c r="K15" s="19">
        <f t="shared" ref="K15:M18" si="2">C15/G15*100</f>
        <v>1.17581961543782</v>
      </c>
      <c r="L15" s="19">
        <f t="shared" si="2"/>
        <v>1.9122609673790776</v>
      </c>
      <c r="M15" s="19">
        <f t="shared" si="2"/>
        <v>1.2564671101256468</v>
      </c>
    </row>
    <row r="16" spans="1:13" x14ac:dyDescent="0.2">
      <c r="B16" s="1" t="s">
        <v>106</v>
      </c>
      <c r="C16" s="18">
        <v>584</v>
      </c>
      <c r="D16" s="18">
        <v>439</v>
      </c>
      <c r="E16" s="18">
        <v>1023</v>
      </c>
      <c r="F16" s="18"/>
      <c r="G16" s="18">
        <v>27418</v>
      </c>
      <c r="H16" s="18">
        <v>9248</v>
      </c>
      <c r="I16" s="18">
        <v>36666</v>
      </c>
      <c r="J16" s="61"/>
      <c r="K16" s="19">
        <f t="shared" si="2"/>
        <v>2.1299875993872641</v>
      </c>
      <c r="L16" s="19">
        <f t="shared" si="2"/>
        <v>4.7469723183391004</v>
      </c>
      <c r="M16" s="19">
        <f t="shared" si="2"/>
        <v>2.7900507281950584</v>
      </c>
    </row>
    <row r="17" spans="1:13" x14ac:dyDescent="0.2">
      <c r="B17" s="30" t="s">
        <v>301</v>
      </c>
      <c r="C17" s="18">
        <v>194</v>
      </c>
      <c r="D17" s="18">
        <v>64</v>
      </c>
      <c r="E17" s="18">
        <v>258</v>
      </c>
      <c r="F17" s="18"/>
      <c r="G17" s="18">
        <v>9225</v>
      </c>
      <c r="H17" s="18">
        <v>2009</v>
      </c>
      <c r="I17" s="18">
        <v>11234</v>
      </c>
      <c r="J17" s="61"/>
      <c r="K17" s="19">
        <f t="shared" si="2"/>
        <v>2.1029810298102984</v>
      </c>
      <c r="L17" s="19">
        <f t="shared" si="2"/>
        <v>3.1856645097063216</v>
      </c>
      <c r="M17" s="19">
        <f t="shared" si="2"/>
        <v>2.2965996083318498</v>
      </c>
    </row>
    <row r="18" spans="1:13" s="13" customFormat="1" x14ac:dyDescent="0.2">
      <c r="B18" s="33" t="s">
        <v>302</v>
      </c>
      <c r="C18" s="15">
        <v>863</v>
      </c>
      <c r="D18" s="15">
        <v>520</v>
      </c>
      <c r="E18" s="15">
        <v>1383</v>
      </c>
      <c r="F18" s="15"/>
      <c r="G18" s="15">
        <v>43872</v>
      </c>
      <c r="H18" s="15">
        <v>12146</v>
      </c>
      <c r="I18" s="15">
        <v>56018</v>
      </c>
      <c r="J18" s="62"/>
      <c r="K18" s="16">
        <f t="shared" si="2"/>
        <v>1.9670860685630926</v>
      </c>
      <c r="L18" s="16">
        <f t="shared" si="2"/>
        <v>4.2812448542730115</v>
      </c>
      <c r="M18" s="16">
        <f t="shared" si="2"/>
        <v>2.4688492984397872</v>
      </c>
    </row>
    <row r="19" spans="1:13" ht="10.5" customHeight="1" x14ac:dyDescent="0.2">
      <c r="B19" s="13"/>
      <c r="C19" s="18"/>
      <c r="D19" s="18"/>
      <c r="E19" s="18"/>
      <c r="F19" s="15"/>
      <c r="G19" s="18"/>
      <c r="H19" s="18"/>
      <c r="I19" s="18"/>
      <c r="J19" s="62"/>
      <c r="K19" s="19"/>
      <c r="L19" s="19"/>
      <c r="M19" s="19"/>
    </row>
    <row r="20" spans="1:13" x14ac:dyDescent="0.2">
      <c r="A20" s="27" t="s">
        <v>109</v>
      </c>
      <c r="B20" s="1" t="s">
        <v>105</v>
      </c>
      <c r="C20" s="18">
        <v>41</v>
      </c>
      <c r="D20" s="18">
        <v>12</v>
      </c>
      <c r="E20" s="18">
        <v>53</v>
      </c>
      <c r="F20" s="18"/>
      <c r="G20" s="18">
        <v>4664</v>
      </c>
      <c r="H20" s="18">
        <v>703</v>
      </c>
      <c r="I20" s="18">
        <v>5367</v>
      </c>
      <c r="J20" s="61"/>
      <c r="K20" s="19">
        <f t="shared" ref="K20:M23" si="3">C20/G20*100</f>
        <v>0.87907375643224706</v>
      </c>
      <c r="L20" s="19">
        <f t="shared" si="3"/>
        <v>1.7069701280227598</v>
      </c>
      <c r="M20" s="19">
        <f t="shared" si="3"/>
        <v>0.98751630333519658</v>
      </c>
    </row>
    <row r="21" spans="1:13" x14ac:dyDescent="0.2">
      <c r="B21" s="1" t="s">
        <v>106</v>
      </c>
      <c r="C21" s="18">
        <v>530</v>
      </c>
      <c r="D21" s="18">
        <v>318</v>
      </c>
      <c r="E21" s="18">
        <v>848</v>
      </c>
      <c r="F21" s="18"/>
      <c r="G21" s="18">
        <v>26258</v>
      </c>
      <c r="H21" s="18">
        <v>7853</v>
      </c>
      <c r="I21" s="18">
        <v>34111</v>
      </c>
      <c r="J21" s="61"/>
      <c r="K21" s="19">
        <f t="shared" si="3"/>
        <v>2.0184324777210754</v>
      </c>
      <c r="L21" s="19">
        <f t="shared" si="3"/>
        <v>4.0494078696039733</v>
      </c>
      <c r="M21" s="19">
        <f t="shared" si="3"/>
        <v>2.4860015830670457</v>
      </c>
    </row>
    <row r="22" spans="1:13" x14ac:dyDescent="0.2">
      <c r="B22" s="30" t="s">
        <v>301</v>
      </c>
      <c r="C22" s="18">
        <v>243</v>
      </c>
      <c r="D22" s="18">
        <v>56</v>
      </c>
      <c r="E22" s="18">
        <v>299</v>
      </c>
      <c r="F22" s="18"/>
      <c r="G22" s="18">
        <v>8890</v>
      </c>
      <c r="H22" s="18">
        <v>1908</v>
      </c>
      <c r="I22" s="18">
        <v>10798</v>
      </c>
      <c r="J22" s="61"/>
      <c r="K22" s="19">
        <f t="shared" si="3"/>
        <v>2.7334083239595053</v>
      </c>
      <c r="L22" s="19">
        <f t="shared" si="3"/>
        <v>2.9350104821802936</v>
      </c>
      <c r="M22" s="19">
        <f t="shared" si="3"/>
        <v>2.76903130209298</v>
      </c>
    </row>
    <row r="23" spans="1:13" s="13" customFormat="1" x14ac:dyDescent="0.2">
      <c r="B23" s="33" t="s">
        <v>302</v>
      </c>
      <c r="C23" s="15">
        <v>814</v>
      </c>
      <c r="D23" s="15">
        <v>386</v>
      </c>
      <c r="E23" s="15">
        <v>1200</v>
      </c>
      <c r="F23" s="15"/>
      <c r="G23" s="15">
        <v>39812</v>
      </c>
      <c r="H23" s="15">
        <v>10464</v>
      </c>
      <c r="I23" s="15">
        <v>50276</v>
      </c>
      <c r="J23" s="62"/>
      <c r="K23" s="16">
        <f>C23/G23*100</f>
        <v>2.0446096654275094</v>
      </c>
      <c r="L23" s="16">
        <f t="shared" si="3"/>
        <v>3.6888379204892972</v>
      </c>
      <c r="M23" s="16">
        <f t="shared" si="3"/>
        <v>2.3868247275041767</v>
      </c>
    </row>
    <row r="24" spans="1:13" ht="10.5" customHeight="1" x14ac:dyDescent="0.2">
      <c r="B24" s="13"/>
      <c r="C24" s="18"/>
      <c r="D24" s="18"/>
      <c r="E24" s="18"/>
      <c r="F24" s="15"/>
      <c r="G24" s="18"/>
      <c r="H24" s="18"/>
      <c r="I24" s="18"/>
      <c r="J24" s="62"/>
      <c r="K24" s="19"/>
      <c r="L24" s="19"/>
      <c r="M24" s="19"/>
    </row>
    <row r="25" spans="1:13" x14ac:dyDescent="0.2">
      <c r="A25" s="1" t="s">
        <v>217</v>
      </c>
      <c r="B25" s="1" t="s">
        <v>105</v>
      </c>
      <c r="C25" s="18">
        <v>90</v>
      </c>
      <c r="D25" s="18">
        <v>31</v>
      </c>
      <c r="E25" s="18">
        <v>121</v>
      </c>
      <c r="F25" s="18"/>
      <c r="G25" s="18">
        <v>12565</v>
      </c>
      <c r="H25" s="18">
        <v>3117</v>
      </c>
      <c r="I25" s="18">
        <v>15682</v>
      </c>
      <c r="J25" s="61"/>
      <c r="K25" s="19">
        <f t="shared" ref="K25:M28" si="4">C25/G25*100</f>
        <v>0.71627536808595305</v>
      </c>
      <c r="L25" s="19">
        <f t="shared" si="4"/>
        <v>0.99454603785691376</v>
      </c>
      <c r="M25" s="19">
        <f t="shared" si="4"/>
        <v>0.77158525698252778</v>
      </c>
    </row>
    <row r="26" spans="1:13" x14ac:dyDescent="0.2">
      <c r="B26" s="1" t="s">
        <v>106</v>
      </c>
      <c r="C26" s="18">
        <v>1137</v>
      </c>
      <c r="D26" s="18">
        <v>635</v>
      </c>
      <c r="E26" s="18">
        <v>1772</v>
      </c>
      <c r="F26" s="18"/>
      <c r="G26" s="18">
        <v>52222</v>
      </c>
      <c r="H26" s="18">
        <v>18248</v>
      </c>
      <c r="I26" s="18">
        <v>70470</v>
      </c>
      <c r="J26" s="61"/>
      <c r="K26" s="19">
        <f t="shared" si="4"/>
        <v>2.1772433074183297</v>
      </c>
      <c r="L26" s="19">
        <f t="shared" si="4"/>
        <v>3.4798334064007017</v>
      </c>
      <c r="M26" s="19">
        <f t="shared" si="4"/>
        <v>2.5145451965375338</v>
      </c>
    </row>
    <row r="27" spans="1:13" x14ac:dyDescent="0.2">
      <c r="B27" s="30" t="s">
        <v>301</v>
      </c>
      <c r="C27" s="18">
        <v>427</v>
      </c>
      <c r="D27" s="18">
        <v>118</v>
      </c>
      <c r="E27" s="18">
        <v>545</v>
      </c>
      <c r="F27" s="18"/>
      <c r="G27" s="18">
        <v>17613</v>
      </c>
      <c r="H27" s="18">
        <v>3549</v>
      </c>
      <c r="I27" s="18">
        <v>21162</v>
      </c>
      <c r="J27" s="61"/>
      <c r="K27" s="19">
        <f t="shared" si="4"/>
        <v>2.4243456537784591</v>
      </c>
      <c r="L27" s="19">
        <f t="shared" si="4"/>
        <v>3.3248802479571711</v>
      </c>
      <c r="M27" s="19">
        <f t="shared" si="4"/>
        <v>2.5753709479255269</v>
      </c>
    </row>
    <row r="28" spans="1:13" s="13" customFormat="1" x14ac:dyDescent="0.2">
      <c r="B28" s="33" t="s">
        <v>302</v>
      </c>
      <c r="C28" s="15">
        <v>1654</v>
      </c>
      <c r="D28" s="15">
        <v>784</v>
      </c>
      <c r="E28" s="15">
        <v>2438</v>
      </c>
      <c r="F28" s="15"/>
      <c r="G28" s="15">
        <v>82400</v>
      </c>
      <c r="H28" s="15">
        <v>24914</v>
      </c>
      <c r="I28" s="15">
        <v>107314</v>
      </c>
      <c r="J28" s="62"/>
      <c r="K28" s="16">
        <f t="shared" si="4"/>
        <v>2.0072815533980584</v>
      </c>
      <c r="L28" s="16">
        <f t="shared" si="4"/>
        <v>3.1468250782692464</v>
      </c>
      <c r="M28" s="16">
        <f t="shared" si="4"/>
        <v>2.2718377844456454</v>
      </c>
    </row>
    <row r="29" spans="1:13" ht="10.5" customHeight="1" x14ac:dyDescent="0.2">
      <c r="B29" s="13"/>
      <c r="C29" s="18"/>
      <c r="D29" s="18"/>
      <c r="E29" s="18"/>
      <c r="F29" s="15"/>
      <c r="G29" s="18"/>
      <c r="H29" s="18"/>
      <c r="I29" s="18"/>
      <c r="J29" s="62"/>
      <c r="K29" s="19"/>
      <c r="L29" s="19"/>
      <c r="M29" s="19"/>
    </row>
    <row r="30" spans="1:13" x14ac:dyDescent="0.2">
      <c r="A30" s="27" t="s">
        <v>110</v>
      </c>
      <c r="B30" s="1" t="s">
        <v>105</v>
      </c>
      <c r="C30" s="18">
        <v>114</v>
      </c>
      <c r="D30" s="18">
        <v>17</v>
      </c>
      <c r="E30" s="18">
        <v>131</v>
      </c>
      <c r="F30" s="18"/>
      <c r="G30" s="18">
        <v>9608</v>
      </c>
      <c r="H30" s="18">
        <v>1086</v>
      </c>
      <c r="I30" s="18">
        <v>10694</v>
      </c>
      <c r="J30" s="61"/>
      <c r="K30" s="19">
        <f t="shared" ref="K30:M33" si="5">C30/G30*100</f>
        <v>1.186511240632806</v>
      </c>
      <c r="L30" s="19">
        <f t="shared" si="5"/>
        <v>1.5653775322283612</v>
      </c>
      <c r="M30" s="19">
        <f t="shared" si="5"/>
        <v>1.2249859734430522</v>
      </c>
    </row>
    <row r="31" spans="1:13" x14ac:dyDescent="0.2">
      <c r="B31" s="1" t="s">
        <v>106</v>
      </c>
      <c r="C31" s="18">
        <v>1076</v>
      </c>
      <c r="D31" s="18">
        <v>460</v>
      </c>
      <c r="E31" s="18">
        <v>1536</v>
      </c>
      <c r="F31" s="18"/>
      <c r="G31" s="18">
        <v>44001</v>
      </c>
      <c r="H31" s="18">
        <v>11890</v>
      </c>
      <c r="I31" s="18">
        <v>55891</v>
      </c>
      <c r="J31" s="61"/>
      <c r="K31" s="19">
        <f t="shared" si="5"/>
        <v>2.4453989682052679</v>
      </c>
      <c r="L31" s="19">
        <f t="shared" si="5"/>
        <v>3.8687973086627423</v>
      </c>
      <c r="M31" s="19">
        <f t="shared" si="5"/>
        <v>2.748206330178383</v>
      </c>
    </row>
    <row r="32" spans="1:13" x14ac:dyDescent="0.2">
      <c r="B32" s="30" t="s">
        <v>301</v>
      </c>
      <c r="C32" s="18">
        <v>439</v>
      </c>
      <c r="D32" s="18">
        <v>112</v>
      </c>
      <c r="E32" s="18">
        <v>551</v>
      </c>
      <c r="F32" s="18"/>
      <c r="G32" s="18">
        <v>18458</v>
      </c>
      <c r="H32" s="18">
        <v>3449</v>
      </c>
      <c r="I32" s="18">
        <v>21907</v>
      </c>
      <c r="J32" s="61"/>
      <c r="K32" s="19">
        <f t="shared" si="5"/>
        <v>2.3783725213999354</v>
      </c>
      <c r="L32" s="19">
        <f t="shared" si="5"/>
        <v>3.2473180632067264</v>
      </c>
      <c r="M32" s="19">
        <f t="shared" si="5"/>
        <v>2.5151777970511708</v>
      </c>
    </row>
    <row r="33" spans="1:13" s="13" customFormat="1" x14ac:dyDescent="0.2">
      <c r="B33" s="33" t="s">
        <v>302</v>
      </c>
      <c r="C33" s="15">
        <v>1629</v>
      </c>
      <c r="D33" s="15">
        <v>589</v>
      </c>
      <c r="E33" s="15">
        <v>2218</v>
      </c>
      <c r="F33" s="15"/>
      <c r="G33" s="15">
        <v>72067</v>
      </c>
      <c r="H33" s="15">
        <v>16425</v>
      </c>
      <c r="I33" s="15">
        <v>88492</v>
      </c>
      <c r="J33" s="62"/>
      <c r="K33" s="16">
        <f t="shared" si="5"/>
        <v>2.2603965754089943</v>
      </c>
      <c r="L33" s="16">
        <f t="shared" si="5"/>
        <v>3.5859969558599691</v>
      </c>
      <c r="M33" s="16">
        <f t="shared" si="5"/>
        <v>2.506441260226913</v>
      </c>
    </row>
    <row r="34" spans="1:13" ht="10.5" customHeight="1" x14ac:dyDescent="0.2">
      <c r="B34" s="13"/>
      <c r="C34" s="18"/>
      <c r="D34" s="18"/>
      <c r="E34" s="18"/>
      <c r="F34" s="15"/>
      <c r="G34" s="18"/>
      <c r="H34" s="18"/>
      <c r="I34" s="18"/>
      <c r="J34" s="62"/>
      <c r="K34" s="19"/>
      <c r="L34" s="19"/>
      <c r="M34" s="19"/>
    </row>
    <row r="35" spans="1:13" x14ac:dyDescent="0.2">
      <c r="A35" s="27" t="s">
        <v>121</v>
      </c>
      <c r="B35" s="1" t="s">
        <v>105</v>
      </c>
      <c r="C35" s="18">
        <v>161</v>
      </c>
      <c r="D35" s="18">
        <v>60</v>
      </c>
      <c r="E35" s="18">
        <v>221</v>
      </c>
      <c r="F35" s="18"/>
      <c r="G35" s="18">
        <v>7906</v>
      </c>
      <c r="H35" s="18">
        <v>2019</v>
      </c>
      <c r="I35" s="18">
        <v>9925</v>
      </c>
      <c r="J35" s="61"/>
      <c r="K35" s="19">
        <f t="shared" ref="K35:M38" si="6">C35/G35*100</f>
        <v>2.0364280293448016</v>
      </c>
      <c r="L35" s="19">
        <f t="shared" si="6"/>
        <v>2.9717682020802374</v>
      </c>
      <c r="M35" s="19">
        <f t="shared" si="6"/>
        <v>2.2267002518891688</v>
      </c>
    </row>
    <row r="36" spans="1:13" x14ac:dyDescent="0.2">
      <c r="A36" s="27" t="s">
        <v>122</v>
      </c>
      <c r="B36" s="1" t="s">
        <v>106</v>
      </c>
      <c r="C36" s="18">
        <v>841</v>
      </c>
      <c r="D36" s="18">
        <v>940</v>
      </c>
      <c r="E36" s="18">
        <v>1781</v>
      </c>
      <c r="F36" s="18"/>
      <c r="G36" s="18">
        <v>32880</v>
      </c>
      <c r="H36" s="18">
        <v>18614</v>
      </c>
      <c r="I36" s="18">
        <v>51494</v>
      </c>
      <c r="J36" s="61"/>
      <c r="K36" s="19">
        <f t="shared" si="6"/>
        <v>2.5577858880778588</v>
      </c>
      <c r="L36" s="19">
        <f t="shared" si="6"/>
        <v>5.0499623938970668</v>
      </c>
      <c r="M36" s="19">
        <f t="shared" si="6"/>
        <v>3.4586553773255138</v>
      </c>
    </row>
    <row r="37" spans="1:13" x14ac:dyDescent="0.2">
      <c r="B37" s="30" t="s">
        <v>301</v>
      </c>
      <c r="C37" s="18">
        <v>206</v>
      </c>
      <c r="D37" s="18">
        <v>199</v>
      </c>
      <c r="E37" s="18">
        <v>405</v>
      </c>
      <c r="F37" s="18"/>
      <c r="G37" s="18">
        <v>8528</v>
      </c>
      <c r="H37" s="18">
        <v>4853</v>
      </c>
      <c r="I37" s="18">
        <v>13381</v>
      </c>
      <c r="J37" s="61"/>
      <c r="K37" s="19">
        <f t="shared" si="6"/>
        <v>2.4155722326454034</v>
      </c>
      <c r="L37" s="19">
        <f t="shared" si="6"/>
        <v>4.1005563568926435</v>
      </c>
      <c r="M37" s="19">
        <f t="shared" si="6"/>
        <v>3.026679620357223</v>
      </c>
    </row>
    <row r="38" spans="1:13" s="13" customFormat="1" x14ac:dyDescent="0.2">
      <c r="B38" s="33" t="s">
        <v>302</v>
      </c>
      <c r="C38" s="15">
        <v>1208</v>
      </c>
      <c r="D38" s="15">
        <v>1199</v>
      </c>
      <c r="E38" s="15">
        <v>2407</v>
      </c>
      <c r="F38" s="15"/>
      <c r="G38" s="15">
        <v>49314</v>
      </c>
      <c r="H38" s="15">
        <v>25486</v>
      </c>
      <c r="I38" s="15">
        <v>74800</v>
      </c>
      <c r="J38" s="62"/>
      <c r="K38" s="16">
        <f t="shared" si="6"/>
        <v>2.4496086304092146</v>
      </c>
      <c r="L38" s="16">
        <f t="shared" si="6"/>
        <v>4.7045436710350783</v>
      </c>
      <c r="M38" s="16">
        <f t="shared" si="6"/>
        <v>3.2179144385026741</v>
      </c>
    </row>
    <row r="39" spans="1:13" ht="10.5" customHeight="1" x14ac:dyDescent="0.2">
      <c r="B39" s="13"/>
      <c r="C39" s="18"/>
      <c r="D39" s="18"/>
      <c r="E39" s="18"/>
      <c r="F39" s="15"/>
      <c r="G39" s="18"/>
      <c r="H39" s="18"/>
      <c r="I39" s="18"/>
      <c r="J39" s="62"/>
      <c r="K39" s="19"/>
      <c r="L39" s="19"/>
      <c r="M39" s="19"/>
    </row>
    <row r="40" spans="1:13" x14ac:dyDescent="0.2">
      <c r="A40" s="27" t="s">
        <v>112</v>
      </c>
      <c r="B40" s="1" t="s">
        <v>105</v>
      </c>
      <c r="C40" s="18">
        <v>53</v>
      </c>
      <c r="D40" s="18">
        <v>15</v>
      </c>
      <c r="E40" s="18">
        <v>68</v>
      </c>
      <c r="F40" s="18"/>
      <c r="G40" s="18">
        <v>3786</v>
      </c>
      <c r="H40" s="18">
        <v>526</v>
      </c>
      <c r="I40" s="18">
        <v>4312</v>
      </c>
      <c r="J40" s="61"/>
      <c r="K40" s="19">
        <f t="shared" ref="K40:M43" si="7">C40/G40*100</f>
        <v>1.3998943475964079</v>
      </c>
      <c r="L40" s="19">
        <f t="shared" si="7"/>
        <v>2.8517110266159698</v>
      </c>
      <c r="M40" s="19">
        <f t="shared" si="7"/>
        <v>1.5769944341372915</v>
      </c>
    </row>
    <row r="41" spans="1:13" x14ac:dyDescent="0.2">
      <c r="B41" s="1" t="s">
        <v>106</v>
      </c>
      <c r="C41" s="18">
        <v>450</v>
      </c>
      <c r="D41" s="18">
        <v>308</v>
      </c>
      <c r="E41" s="18">
        <v>758</v>
      </c>
      <c r="F41" s="18"/>
      <c r="G41" s="18">
        <v>15923</v>
      </c>
      <c r="H41" s="18">
        <v>5203</v>
      </c>
      <c r="I41" s="18">
        <v>21126</v>
      </c>
      <c r="J41" s="61"/>
      <c r="K41" s="19">
        <f t="shared" si="7"/>
        <v>2.8261006091816867</v>
      </c>
      <c r="L41" s="19">
        <f t="shared" si="7"/>
        <v>5.9196617336152215</v>
      </c>
      <c r="M41" s="19">
        <f t="shared" si="7"/>
        <v>3.5879958345167093</v>
      </c>
    </row>
    <row r="42" spans="1:13" x14ac:dyDescent="0.2">
      <c r="B42" s="30" t="s">
        <v>301</v>
      </c>
      <c r="C42" s="18">
        <v>128</v>
      </c>
      <c r="D42" s="18">
        <v>72</v>
      </c>
      <c r="E42" s="18">
        <v>200</v>
      </c>
      <c r="F42" s="18"/>
      <c r="G42" s="18">
        <v>4833</v>
      </c>
      <c r="H42" s="18">
        <v>1647</v>
      </c>
      <c r="I42" s="18">
        <v>6480</v>
      </c>
      <c r="J42" s="61"/>
      <c r="K42" s="19">
        <f t="shared" si="7"/>
        <v>2.6484585143803021</v>
      </c>
      <c r="L42" s="19">
        <f t="shared" si="7"/>
        <v>4.3715846994535523</v>
      </c>
      <c r="M42" s="19">
        <f t="shared" si="7"/>
        <v>3.0864197530864197</v>
      </c>
    </row>
    <row r="43" spans="1:13" s="13" customFormat="1" x14ac:dyDescent="0.2">
      <c r="B43" s="33" t="s">
        <v>302</v>
      </c>
      <c r="C43" s="15">
        <v>631</v>
      </c>
      <c r="D43" s="15">
        <v>395</v>
      </c>
      <c r="E43" s="15">
        <v>1026</v>
      </c>
      <c r="F43" s="15"/>
      <c r="G43" s="15">
        <v>24542</v>
      </c>
      <c r="H43" s="15">
        <v>7376</v>
      </c>
      <c r="I43" s="15">
        <v>31918</v>
      </c>
      <c r="J43" s="62"/>
      <c r="K43" s="16">
        <f t="shared" si="7"/>
        <v>2.5711025996251324</v>
      </c>
      <c r="L43" s="16">
        <f t="shared" si="7"/>
        <v>5.3552060737527114</v>
      </c>
      <c r="M43" s="16">
        <f t="shared" si="7"/>
        <v>3.2144871232533365</v>
      </c>
    </row>
    <row r="44" spans="1:13" ht="10.5" customHeight="1" x14ac:dyDescent="0.2">
      <c r="B44" s="13"/>
      <c r="C44" s="18"/>
      <c r="D44" s="18"/>
      <c r="E44" s="18"/>
      <c r="F44" s="15"/>
      <c r="G44" s="18"/>
      <c r="H44" s="18"/>
      <c r="I44" s="18"/>
      <c r="J44" s="62"/>
      <c r="K44" s="19"/>
      <c r="L44" s="19"/>
      <c r="M44" s="19"/>
    </row>
    <row r="45" spans="1:13" x14ac:dyDescent="0.2">
      <c r="A45" s="27" t="s">
        <v>113</v>
      </c>
      <c r="B45" s="1" t="s">
        <v>105</v>
      </c>
      <c r="C45" s="18">
        <v>97</v>
      </c>
      <c r="D45" s="18">
        <v>33</v>
      </c>
      <c r="E45" s="18">
        <v>130</v>
      </c>
      <c r="F45" s="18"/>
      <c r="G45" s="18">
        <v>5355</v>
      </c>
      <c r="H45" s="18">
        <v>872</v>
      </c>
      <c r="I45" s="18">
        <v>6227</v>
      </c>
      <c r="J45" s="61"/>
      <c r="K45" s="19">
        <f t="shared" ref="K45:M48" si="8">C45/G45*100</f>
        <v>1.8113912231559293</v>
      </c>
      <c r="L45" s="19">
        <f t="shared" si="8"/>
        <v>3.7844036697247709</v>
      </c>
      <c r="M45" s="19">
        <f t="shared" si="8"/>
        <v>2.0876826722338206</v>
      </c>
    </row>
    <row r="46" spans="1:13" x14ac:dyDescent="0.2">
      <c r="B46" s="1" t="s">
        <v>106</v>
      </c>
      <c r="C46" s="18">
        <v>501</v>
      </c>
      <c r="D46" s="18">
        <v>469</v>
      </c>
      <c r="E46" s="18">
        <v>970</v>
      </c>
      <c r="F46" s="18"/>
      <c r="G46" s="18">
        <v>18670</v>
      </c>
      <c r="H46" s="18">
        <v>8748</v>
      </c>
      <c r="I46" s="18">
        <v>27418</v>
      </c>
      <c r="J46" s="61"/>
      <c r="K46" s="19">
        <f t="shared" si="8"/>
        <v>2.6834493840385645</v>
      </c>
      <c r="L46" s="19">
        <f t="shared" si="8"/>
        <v>5.3612254229538179</v>
      </c>
      <c r="M46" s="19">
        <f t="shared" si="8"/>
        <v>3.5378218688452838</v>
      </c>
    </row>
    <row r="47" spans="1:13" x14ac:dyDescent="0.2">
      <c r="B47" s="30" t="s">
        <v>301</v>
      </c>
      <c r="C47" s="18">
        <v>139</v>
      </c>
      <c r="D47" s="18">
        <v>121</v>
      </c>
      <c r="E47" s="18">
        <v>260</v>
      </c>
      <c r="F47" s="18"/>
      <c r="G47" s="18">
        <v>5358</v>
      </c>
      <c r="H47" s="18">
        <v>2754</v>
      </c>
      <c r="I47" s="18">
        <v>8112</v>
      </c>
      <c r="J47" s="61"/>
      <c r="K47" s="19">
        <f t="shared" si="8"/>
        <v>2.5942515864128408</v>
      </c>
      <c r="L47" s="19">
        <f t="shared" si="8"/>
        <v>4.3936092955700801</v>
      </c>
      <c r="M47" s="19">
        <f t="shared" si="8"/>
        <v>3.2051282051282048</v>
      </c>
    </row>
    <row r="48" spans="1:13" s="13" customFormat="1" x14ac:dyDescent="0.2">
      <c r="B48" s="33" t="s">
        <v>302</v>
      </c>
      <c r="C48" s="15">
        <v>737</v>
      </c>
      <c r="D48" s="15">
        <v>623</v>
      </c>
      <c r="E48" s="15">
        <v>1360</v>
      </c>
      <c r="F48" s="15"/>
      <c r="G48" s="15">
        <v>29383</v>
      </c>
      <c r="H48" s="15">
        <v>12374</v>
      </c>
      <c r="I48" s="15">
        <v>41757</v>
      </c>
      <c r="J48" s="62"/>
      <c r="K48" s="16">
        <f t="shared" si="8"/>
        <v>2.5082530715039306</v>
      </c>
      <c r="L48" s="16">
        <f t="shared" si="8"/>
        <v>5.0347502828511397</v>
      </c>
      <c r="M48" s="16">
        <f t="shared" si="8"/>
        <v>3.256938956342649</v>
      </c>
    </row>
    <row r="49" spans="1:13" s="13" customFormat="1" x14ac:dyDescent="0.2">
      <c r="C49" s="18"/>
      <c r="D49" s="18"/>
      <c r="E49" s="18"/>
      <c r="F49" s="15"/>
      <c r="G49" s="18"/>
      <c r="H49" s="18"/>
      <c r="I49" s="18"/>
      <c r="J49" s="62"/>
      <c r="K49" s="16"/>
      <c r="L49" s="16"/>
      <c r="M49" s="16"/>
    </row>
    <row r="50" spans="1:13" ht="10.5" customHeight="1" x14ac:dyDescent="0.2">
      <c r="A50" s="27" t="s">
        <v>198</v>
      </c>
      <c r="B50" s="1" t="s">
        <v>105</v>
      </c>
      <c r="C50" s="18">
        <v>152</v>
      </c>
      <c r="D50" s="18">
        <v>25</v>
      </c>
      <c r="E50" s="18">
        <v>177</v>
      </c>
      <c r="F50" s="18"/>
      <c r="G50" s="18">
        <v>10060</v>
      </c>
      <c r="H50" s="18">
        <v>1259</v>
      </c>
      <c r="I50" s="18">
        <v>11319</v>
      </c>
      <c r="J50" s="61"/>
      <c r="K50" s="19">
        <f t="shared" ref="K50:M53" si="9">C50/G50*100</f>
        <v>1.5109343936381709</v>
      </c>
      <c r="L50" s="19">
        <f t="shared" si="9"/>
        <v>1.9857029388403495</v>
      </c>
      <c r="M50" s="19">
        <f t="shared" si="9"/>
        <v>1.5637423800689105</v>
      </c>
    </row>
    <row r="51" spans="1:13" x14ac:dyDescent="0.2">
      <c r="B51" s="1" t="s">
        <v>106</v>
      </c>
      <c r="C51" s="18">
        <v>1035</v>
      </c>
      <c r="D51" s="18">
        <v>679</v>
      </c>
      <c r="E51" s="18">
        <v>1714</v>
      </c>
      <c r="F51" s="18"/>
      <c r="G51" s="18">
        <v>45683</v>
      </c>
      <c r="H51" s="18">
        <v>16180</v>
      </c>
      <c r="I51" s="18">
        <v>61863</v>
      </c>
      <c r="J51" s="61"/>
      <c r="K51" s="19">
        <f t="shared" si="9"/>
        <v>2.2656130289166647</v>
      </c>
      <c r="L51" s="19">
        <f t="shared" si="9"/>
        <v>4.1965389369592092</v>
      </c>
      <c r="M51" s="19">
        <f t="shared" si="9"/>
        <v>2.7706383460226629</v>
      </c>
    </row>
    <row r="52" spans="1:13" x14ac:dyDescent="0.2">
      <c r="B52" s="30" t="s">
        <v>301</v>
      </c>
      <c r="C52" s="18">
        <v>298</v>
      </c>
      <c r="D52" s="18">
        <v>143</v>
      </c>
      <c r="E52" s="18">
        <v>441</v>
      </c>
      <c r="F52" s="18"/>
      <c r="G52" s="18">
        <v>12185</v>
      </c>
      <c r="H52" s="18">
        <v>3591</v>
      </c>
      <c r="I52" s="18">
        <v>15776</v>
      </c>
      <c r="J52" s="61"/>
      <c r="K52" s="19">
        <f t="shared" si="9"/>
        <v>2.4456298727944192</v>
      </c>
      <c r="L52" s="19">
        <f t="shared" si="9"/>
        <v>3.9821776663881927</v>
      </c>
      <c r="M52" s="19">
        <f t="shared" si="9"/>
        <v>2.795385395537525</v>
      </c>
    </row>
    <row r="53" spans="1:13" s="13" customFormat="1" x14ac:dyDescent="0.2">
      <c r="B53" s="33" t="s">
        <v>302</v>
      </c>
      <c r="C53" s="15">
        <v>1485</v>
      </c>
      <c r="D53" s="15">
        <v>847</v>
      </c>
      <c r="E53" s="15">
        <v>2332</v>
      </c>
      <c r="F53" s="15"/>
      <c r="G53" s="15">
        <v>67928</v>
      </c>
      <c r="H53" s="15">
        <v>21030</v>
      </c>
      <c r="I53" s="15">
        <v>88958</v>
      </c>
      <c r="J53" s="62"/>
      <c r="K53" s="16">
        <f t="shared" si="9"/>
        <v>2.1861382640442821</v>
      </c>
      <c r="L53" s="16">
        <f t="shared" si="9"/>
        <v>4.0275796481217307</v>
      </c>
      <c r="M53" s="16">
        <f t="shared" si="9"/>
        <v>2.6214618134400505</v>
      </c>
    </row>
    <row r="54" spans="1:13" ht="22.5" customHeight="1" thickBot="1" x14ac:dyDescent="0.25">
      <c r="A54" s="201" t="str">
        <f>"Tabell 16 Andelen öppet arbetslösa av befolkningen i stadsdelsområdena efter ålder och födelseland - kvarstående sista "&amp;(TEXT('Tab1'!$D$2,"MMMM"))&amp;" "&amp;TEXT('Tab1'!$D$2,"ÅÅÅÅ")</f>
        <v>Tabell 16 Andelen öppet arbetslösa av befolkningen i stadsdelsområdena efter ålder och födelseland - kvarstående sista maj 2026</v>
      </c>
      <c r="B54" s="209"/>
      <c r="C54" s="209"/>
      <c r="D54" s="209"/>
      <c r="E54" s="209"/>
      <c r="F54" s="209"/>
      <c r="G54" s="209"/>
      <c r="H54" s="209"/>
      <c r="I54" s="209"/>
      <c r="J54" s="209"/>
      <c r="K54" s="209"/>
      <c r="L54" s="209"/>
      <c r="M54" s="209"/>
    </row>
    <row r="55" spans="1:13" x14ac:dyDescent="0.2">
      <c r="A55" s="57"/>
      <c r="B55" s="58"/>
      <c r="C55" s="4" t="s">
        <v>201</v>
      </c>
      <c r="D55" s="59"/>
      <c r="E55" s="59"/>
      <c r="F55" s="58"/>
      <c r="G55" s="59" t="s">
        <v>103</v>
      </c>
      <c r="H55" s="59"/>
      <c r="I55" s="59"/>
      <c r="J55" s="58"/>
      <c r="K55" s="59" t="s">
        <v>104</v>
      </c>
      <c r="L55" s="59"/>
      <c r="M55" s="59"/>
    </row>
    <row r="56" spans="1:13" ht="11.25" customHeight="1" x14ac:dyDescent="0.2">
      <c r="A56" s="60"/>
      <c r="B56" s="8" t="s">
        <v>56</v>
      </c>
      <c r="C56" s="68" t="s">
        <v>188</v>
      </c>
      <c r="D56" s="68" t="s">
        <v>189</v>
      </c>
      <c r="E56" s="68" t="s">
        <v>63</v>
      </c>
      <c r="F56" s="68"/>
      <c r="G56" s="68" t="s">
        <v>188</v>
      </c>
      <c r="H56" s="68" t="s">
        <v>189</v>
      </c>
      <c r="I56" s="68" t="s">
        <v>63</v>
      </c>
      <c r="J56" s="68"/>
      <c r="K56" s="68" t="s">
        <v>188</v>
      </c>
      <c r="L56" s="68" t="s">
        <v>189</v>
      </c>
      <c r="M56" s="68" t="s">
        <v>63</v>
      </c>
    </row>
    <row r="57" spans="1:13" ht="11.25" hidden="1" customHeight="1" x14ac:dyDescent="0.2">
      <c r="B57" s="36"/>
      <c r="C57" s="142" t="s">
        <v>330</v>
      </c>
      <c r="D57" s="142" t="s">
        <v>331</v>
      </c>
      <c r="E57" s="142" t="s">
        <v>332</v>
      </c>
      <c r="F57" s="142" t="s">
        <v>304</v>
      </c>
      <c r="G57" s="142" t="s">
        <v>333</v>
      </c>
      <c r="H57" s="142" t="s">
        <v>334</v>
      </c>
      <c r="I57" s="142" t="s">
        <v>335</v>
      </c>
      <c r="J57" s="142"/>
      <c r="K57" s="142"/>
      <c r="L57" s="142"/>
      <c r="M57" s="142"/>
    </row>
    <row r="58" spans="1:13" x14ac:dyDescent="0.2">
      <c r="A58" s="27" t="s">
        <v>114</v>
      </c>
      <c r="B58" s="1" t="s">
        <v>105</v>
      </c>
      <c r="C58" s="18">
        <v>73</v>
      </c>
      <c r="D58" s="18">
        <v>53</v>
      </c>
      <c r="E58" s="18">
        <v>126</v>
      </c>
      <c r="F58" s="18"/>
      <c r="G58" s="18">
        <v>2968</v>
      </c>
      <c r="H58" s="18">
        <v>1463</v>
      </c>
      <c r="I58" s="18">
        <v>4431</v>
      </c>
      <c r="J58" s="61"/>
      <c r="K58" s="19">
        <f>C58/G58*100</f>
        <v>2.4595687331536387</v>
      </c>
      <c r="L58" s="19">
        <f t="shared" ref="K58:M61" si="10">D58/H58*100</f>
        <v>3.6226930963773065</v>
      </c>
      <c r="M58" s="19">
        <f t="shared" si="10"/>
        <v>2.8436018957345972</v>
      </c>
    </row>
    <row r="59" spans="1:13" x14ac:dyDescent="0.2">
      <c r="B59" s="1" t="s">
        <v>106</v>
      </c>
      <c r="C59" s="18">
        <v>248</v>
      </c>
      <c r="D59" s="18">
        <v>714</v>
      </c>
      <c r="E59" s="18">
        <v>962</v>
      </c>
      <c r="F59" s="18"/>
      <c r="G59" s="18">
        <v>5700</v>
      </c>
      <c r="H59" s="18">
        <v>11413</v>
      </c>
      <c r="I59" s="18">
        <v>17113</v>
      </c>
      <c r="J59" s="61"/>
      <c r="K59" s="19">
        <f t="shared" si="10"/>
        <v>4.3508771929824563</v>
      </c>
      <c r="L59" s="19">
        <f t="shared" si="10"/>
        <v>6.2560238324717421</v>
      </c>
      <c r="M59" s="19">
        <f t="shared" si="10"/>
        <v>5.6214573715888507</v>
      </c>
    </row>
    <row r="60" spans="1:13" x14ac:dyDescent="0.2">
      <c r="B60" s="30" t="s">
        <v>301</v>
      </c>
      <c r="C60" s="18">
        <v>33</v>
      </c>
      <c r="D60" s="18">
        <v>195</v>
      </c>
      <c r="E60" s="18">
        <v>228</v>
      </c>
      <c r="F60" s="18"/>
      <c r="G60" s="18">
        <v>1063</v>
      </c>
      <c r="H60" s="18">
        <v>3975</v>
      </c>
      <c r="I60" s="18">
        <v>5038</v>
      </c>
      <c r="J60" s="61"/>
      <c r="K60" s="19">
        <f t="shared" si="10"/>
        <v>3.1044214487300095</v>
      </c>
      <c r="L60" s="19">
        <f t="shared" si="10"/>
        <v>4.9056603773584913</v>
      </c>
      <c r="M60" s="19">
        <f t="shared" si="10"/>
        <v>4.5256053989678442</v>
      </c>
    </row>
    <row r="61" spans="1:13" s="13" customFormat="1" x14ac:dyDescent="0.2">
      <c r="B61" s="33" t="s">
        <v>302</v>
      </c>
      <c r="C61" s="15">
        <v>354</v>
      </c>
      <c r="D61" s="15">
        <v>962</v>
      </c>
      <c r="E61" s="15">
        <v>1316</v>
      </c>
      <c r="F61" s="15"/>
      <c r="G61" s="15">
        <v>9731</v>
      </c>
      <c r="H61" s="15">
        <v>16851</v>
      </c>
      <c r="I61" s="15">
        <v>26582</v>
      </c>
      <c r="J61" s="62"/>
      <c r="K61" s="16">
        <f>C61/G61*100</f>
        <v>3.6378583907101016</v>
      </c>
      <c r="L61" s="16">
        <f t="shared" si="10"/>
        <v>5.708860008308112</v>
      </c>
      <c r="M61" s="16">
        <f t="shared" si="10"/>
        <v>4.950718531336995</v>
      </c>
    </row>
    <row r="62" spans="1:13" x14ac:dyDescent="0.2">
      <c r="B62" s="13"/>
      <c r="C62" s="186" t="s">
        <v>330</v>
      </c>
      <c r="D62" s="186" t="s">
        <v>331</v>
      </c>
      <c r="E62" s="186" t="s">
        <v>332</v>
      </c>
      <c r="F62" s="186"/>
      <c r="G62" s="186"/>
      <c r="H62" s="186"/>
      <c r="I62" s="186"/>
      <c r="J62" s="62"/>
      <c r="K62" s="19"/>
      <c r="L62" s="19"/>
      <c r="M62" s="19"/>
    </row>
    <row r="63" spans="1:13" x14ac:dyDescent="0.2">
      <c r="A63" s="35" t="s">
        <v>115</v>
      </c>
      <c r="B63" s="1" t="s">
        <v>105</v>
      </c>
      <c r="C63" s="18">
        <v>49</v>
      </c>
      <c r="D63" s="18">
        <v>43</v>
      </c>
      <c r="E63" s="18">
        <v>92</v>
      </c>
      <c r="F63" s="18"/>
      <c r="G63" s="87" t="s">
        <v>116</v>
      </c>
      <c r="H63" s="87" t="s">
        <v>116</v>
      </c>
      <c r="I63" s="87" t="s">
        <v>116</v>
      </c>
      <c r="J63" s="61"/>
      <c r="K63" s="19" t="s">
        <v>116</v>
      </c>
      <c r="L63" s="19" t="s">
        <v>116</v>
      </c>
      <c r="M63" s="19" t="s">
        <v>116</v>
      </c>
    </row>
    <row r="64" spans="1:13" x14ac:dyDescent="0.2">
      <c r="A64" s="27" t="s">
        <v>117</v>
      </c>
      <c r="B64" s="1" t="s">
        <v>106</v>
      </c>
      <c r="C64" s="18">
        <v>314</v>
      </c>
      <c r="D64" s="18">
        <v>553</v>
      </c>
      <c r="E64" s="18">
        <v>867</v>
      </c>
      <c r="F64" s="18"/>
      <c r="G64" s="87" t="s">
        <v>116</v>
      </c>
      <c r="H64" s="87" t="s">
        <v>116</v>
      </c>
      <c r="I64" s="87" t="s">
        <v>116</v>
      </c>
      <c r="J64" s="61"/>
      <c r="K64" s="19" t="s">
        <v>116</v>
      </c>
      <c r="L64" s="19" t="s">
        <v>116</v>
      </c>
      <c r="M64" s="19" t="s">
        <v>116</v>
      </c>
    </row>
    <row r="65" spans="1:13" x14ac:dyDescent="0.2">
      <c r="B65" s="30" t="s">
        <v>301</v>
      </c>
      <c r="C65" s="18">
        <v>72</v>
      </c>
      <c r="D65" s="18">
        <v>77</v>
      </c>
      <c r="E65" s="18">
        <v>149</v>
      </c>
      <c r="F65" s="18"/>
      <c r="G65" s="87" t="s">
        <v>116</v>
      </c>
      <c r="H65" s="87" t="s">
        <v>116</v>
      </c>
      <c r="I65" s="87" t="s">
        <v>116</v>
      </c>
      <c r="J65" s="61"/>
      <c r="K65" s="19" t="s">
        <v>116</v>
      </c>
      <c r="L65" s="19" t="s">
        <v>116</v>
      </c>
      <c r="M65" s="19" t="s">
        <v>116</v>
      </c>
    </row>
    <row r="66" spans="1:13" s="13" customFormat="1" x14ac:dyDescent="0.2">
      <c r="B66" s="33" t="s">
        <v>302</v>
      </c>
      <c r="C66" s="15">
        <v>435</v>
      </c>
      <c r="D66" s="15">
        <v>673</v>
      </c>
      <c r="E66" s="15">
        <v>1108</v>
      </c>
      <c r="F66" s="15"/>
      <c r="G66" s="16" t="s">
        <v>116</v>
      </c>
      <c r="H66" s="16" t="s">
        <v>116</v>
      </c>
      <c r="I66" s="16" t="s">
        <v>116</v>
      </c>
      <c r="J66" s="62"/>
      <c r="K66" s="16" t="s">
        <v>116</v>
      </c>
      <c r="L66" s="16" t="s">
        <v>116</v>
      </c>
      <c r="M66" s="16" t="s">
        <v>116</v>
      </c>
    </row>
    <row r="67" spans="1:13" x14ac:dyDescent="0.2">
      <c r="B67" s="13"/>
      <c r="C67" s="186" t="s">
        <v>330</v>
      </c>
      <c r="D67" s="186" t="s">
        <v>331</v>
      </c>
      <c r="E67" s="186" t="s">
        <v>332</v>
      </c>
      <c r="F67" s="186" t="s">
        <v>304</v>
      </c>
      <c r="G67" s="186" t="s">
        <v>333</v>
      </c>
      <c r="H67" s="186" t="s">
        <v>334</v>
      </c>
      <c r="I67" s="186" t="s">
        <v>335</v>
      </c>
      <c r="J67" s="62"/>
      <c r="K67" s="19"/>
      <c r="L67" s="19"/>
      <c r="M67" s="19"/>
    </row>
    <row r="68" spans="1:13" x14ac:dyDescent="0.2">
      <c r="A68" s="35" t="s">
        <v>118</v>
      </c>
      <c r="B68" s="1" t="s">
        <v>105</v>
      </c>
      <c r="C68" s="18">
        <v>1272</v>
      </c>
      <c r="D68" s="18">
        <v>562</v>
      </c>
      <c r="E68" s="18">
        <v>1834</v>
      </c>
      <c r="F68" s="18"/>
      <c r="G68" s="18">
        <v>78334</v>
      </c>
      <c r="H68" s="18">
        <v>18437</v>
      </c>
      <c r="I68" s="18">
        <v>96771</v>
      </c>
      <c r="J68" s="61"/>
      <c r="K68" s="19">
        <f t="shared" ref="K68:M71" si="11">C68/G68*100</f>
        <v>1.6238159675236805</v>
      </c>
      <c r="L68" s="19">
        <f t="shared" si="11"/>
        <v>3.048218256766285</v>
      </c>
      <c r="M68" s="19">
        <f t="shared" si="11"/>
        <v>1.8951958747972015</v>
      </c>
    </row>
    <row r="69" spans="1:13" x14ac:dyDescent="0.2">
      <c r="B69" s="1" t="s">
        <v>106</v>
      </c>
      <c r="C69" s="18">
        <v>7777</v>
      </c>
      <c r="D69" s="18">
        <v>8571</v>
      </c>
      <c r="E69" s="18">
        <v>16348</v>
      </c>
      <c r="F69" s="18"/>
      <c r="G69" s="18">
        <v>297788</v>
      </c>
      <c r="H69" s="18">
        <v>154213</v>
      </c>
      <c r="I69" s="18">
        <v>452001</v>
      </c>
      <c r="J69" s="61"/>
      <c r="K69" s="19">
        <f t="shared" si="11"/>
        <v>2.6115894528993779</v>
      </c>
      <c r="L69" s="19">
        <f t="shared" si="11"/>
        <v>5.5578971941405717</v>
      </c>
      <c r="M69" s="19">
        <f t="shared" si="11"/>
        <v>3.6168061575085009</v>
      </c>
    </row>
    <row r="70" spans="1:13" x14ac:dyDescent="0.2">
      <c r="B70" s="30" t="s">
        <v>301</v>
      </c>
      <c r="C70" s="18">
        <v>2381</v>
      </c>
      <c r="D70" s="18">
        <v>1764</v>
      </c>
      <c r="E70" s="18">
        <v>4145</v>
      </c>
      <c r="F70" s="18"/>
      <c r="G70" s="18">
        <v>94459</v>
      </c>
      <c r="H70" s="18">
        <v>41240</v>
      </c>
      <c r="I70" s="18">
        <v>135699</v>
      </c>
      <c r="J70" s="61"/>
      <c r="K70" s="19">
        <f t="shared" si="11"/>
        <v>2.5206703437470224</v>
      </c>
      <c r="L70" s="19">
        <f t="shared" si="11"/>
        <v>4.2774005819592631</v>
      </c>
      <c r="M70" s="19">
        <f t="shared" si="11"/>
        <v>3.0545545656194961</v>
      </c>
    </row>
    <row r="71" spans="1:13" s="13" customFormat="1" ht="12" thickBot="1" x14ac:dyDescent="0.25">
      <c r="A71" s="22"/>
      <c r="B71" s="51" t="s">
        <v>302</v>
      </c>
      <c r="C71" s="24">
        <v>11430</v>
      </c>
      <c r="D71" s="24">
        <v>10897</v>
      </c>
      <c r="E71" s="24">
        <v>22327</v>
      </c>
      <c r="F71" s="24"/>
      <c r="G71" s="24">
        <v>470581</v>
      </c>
      <c r="H71" s="24">
        <v>213890</v>
      </c>
      <c r="I71" s="24">
        <v>684471</v>
      </c>
      <c r="J71" s="88"/>
      <c r="K71" s="25">
        <f t="shared" si="11"/>
        <v>2.4289123445272969</v>
      </c>
      <c r="L71" s="25">
        <f t="shared" si="11"/>
        <v>5.0946748328580114</v>
      </c>
      <c r="M71" s="25">
        <f t="shared" si="11"/>
        <v>3.2619351294649443</v>
      </c>
    </row>
    <row r="72" spans="1:13" ht="27" customHeight="1" x14ac:dyDescent="0.2">
      <c r="A72" s="202" t="s">
        <v>299</v>
      </c>
      <c r="B72" s="202"/>
      <c r="C72" s="202"/>
      <c r="D72" s="202"/>
      <c r="E72" s="202"/>
      <c r="F72" s="202"/>
      <c r="G72" s="202"/>
      <c r="H72" s="202"/>
      <c r="I72" s="202"/>
      <c r="J72" s="202"/>
      <c r="K72" s="202"/>
      <c r="L72" s="202"/>
      <c r="M72" s="202"/>
    </row>
  </sheetData>
  <mergeCells count="3">
    <mergeCell ref="A1:M1"/>
    <mergeCell ref="A54:M54"/>
    <mergeCell ref="A72:M72"/>
  </mergeCells>
  <phoneticPr fontId="2" type="noConversion"/>
  <pageMargins left="0.75" right="0.75" top="1" bottom="1" header="0.5" footer="0.5"/>
  <pageSetup paperSize="9" scale="97" fitToHeight="0" orientation="portrait" r:id="rId1"/>
  <headerFooter alignWithMargins="0">
    <oddHeader>&amp;C&amp;8Stadsdelsförvaltningarna - Kvarstående sökande</oddHeader>
  </headerFooter>
  <rowBreaks count="1" manualBreakCount="1">
    <brk id="5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21DC4-ADDD-4713-BF31-35C16205B555}">
  <sheetPr codeName="Blad17"/>
  <dimension ref="A1:R18"/>
  <sheetViews>
    <sheetView zoomScaleNormal="100" workbookViewId="0">
      <selection activeCell="F25" sqref="F25"/>
    </sheetView>
  </sheetViews>
  <sheetFormatPr defaultColWidth="18.5703125" defaultRowHeight="11.25" x14ac:dyDescent="0.2"/>
  <cols>
    <col min="1" max="1" width="17.85546875" style="1" customWidth="1"/>
    <col min="2" max="2" width="5.7109375" style="1" customWidth="1"/>
    <col min="3" max="3" width="4.7109375" style="1" customWidth="1"/>
    <col min="4" max="4" width="0.7109375" style="1" customWidth="1"/>
    <col min="5" max="5" width="4.5703125" style="1" bestFit="1" customWidth="1"/>
    <col min="6" max="6" width="3.7109375" style="1" customWidth="1"/>
    <col min="7" max="7" width="0.7109375" style="1" customWidth="1"/>
    <col min="8" max="8" width="4.7109375" style="1" bestFit="1" customWidth="1"/>
    <col min="9" max="9" width="4.28515625" style="1" customWidth="1"/>
    <col min="10" max="10" width="0.7109375" style="1" customWidth="1"/>
    <col min="11" max="11" width="7.5703125" style="1" customWidth="1"/>
    <col min="12" max="12" width="6.7109375" style="1" customWidth="1"/>
    <col min="13" max="13" width="0.7109375" style="1" customWidth="1"/>
    <col min="14" max="14" width="5.5703125" style="1" customWidth="1"/>
    <col min="15" max="15" width="5.42578125" style="1" customWidth="1"/>
    <col min="16" max="16" width="0.7109375" style="1" customWidth="1"/>
    <col min="17" max="17" width="6" style="1" customWidth="1"/>
    <col min="18" max="18" width="5.28515625" style="1" customWidth="1"/>
    <col min="19" max="16384" width="18.5703125" style="1"/>
  </cols>
  <sheetData>
    <row r="1" spans="1:18" ht="24.75" customHeight="1" thickBot="1" x14ac:dyDescent="0.25">
      <c r="A1" s="201" t="str">
        <f>"Tabell 17 Antalet öppet arbetslösa efter födelseland i stadsdelsområdena, 16-66* år - kvarstående sista "&amp;(TEXT('Tab1'!$D$2,"MMMM"))&amp;" "&amp;TEXT('Tab1'!$D$2,"ÅÅÅÅ")</f>
        <v>Tabell 17 Antalet öppet arbetslösa efter födelseland i stadsdelsområdena, 16-66* år - kvarstående sista maj 2026</v>
      </c>
      <c r="B1" s="201"/>
      <c r="C1" s="201"/>
      <c r="D1" s="201"/>
      <c r="E1" s="201"/>
      <c r="F1" s="201"/>
      <c r="G1" s="201"/>
      <c r="H1" s="201"/>
      <c r="I1" s="201"/>
      <c r="J1" s="201"/>
      <c r="K1" s="201"/>
      <c r="L1" s="201"/>
      <c r="M1" s="201"/>
      <c r="N1" s="201"/>
      <c r="O1" s="201"/>
      <c r="P1" s="201"/>
      <c r="Q1" s="201"/>
      <c r="R1" s="201"/>
    </row>
    <row r="2" spans="1:18" ht="26.25" customHeight="1" x14ac:dyDescent="0.2">
      <c r="A2" s="2"/>
      <c r="B2" s="221" t="s">
        <v>125</v>
      </c>
      <c r="C2" s="221"/>
      <c r="D2" s="93"/>
      <c r="E2" s="221" t="s">
        <v>132</v>
      </c>
      <c r="F2" s="221"/>
      <c r="G2" s="93"/>
      <c r="H2" s="221" t="s">
        <v>126</v>
      </c>
      <c r="I2" s="221"/>
      <c r="J2" s="93"/>
      <c r="K2" s="221" t="s">
        <v>127</v>
      </c>
      <c r="L2" s="221"/>
      <c r="M2" s="93"/>
      <c r="N2" s="221" t="s">
        <v>128</v>
      </c>
      <c r="O2" s="221"/>
      <c r="P2" s="93"/>
      <c r="Q2" s="221" t="s">
        <v>85</v>
      </c>
      <c r="R2" s="221"/>
    </row>
    <row r="3" spans="1:18" x14ac:dyDescent="0.2">
      <c r="A3" s="40"/>
      <c r="B3" s="10" t="s">
        <v>32</v>
      </c>
      <c r="C3" s="10" t="s">
        <v>133</v>
      </c>
      <c r="D3" s="10"/>
      <c r="E3" s="10" t="s">
        <v>32</v>
      </c>
      <c r="F3" s="10" t="s">
        <v>133</v>
      </c>
      <c r="G3" s="10"/>
      <c r="H3" s="10" t="s">
        <v>32</v>
      </c>
      <c r="I3" s="10" t="s">
        <v>133</v>
      </c>
      <c r="J3" s="10"/>
      <c r="K3" s="10" t="s">
        <v>32</v>
      </c>
      <c r="L3" s="10" t="s">
        <v>133</v>
      </c>
      <c r="M3" s="10"/>
      <c r="N3" s="10" t="s">
        <v>32</v>
      </c>
      <c r="O3" s="10" t="s">
        <v>133</v>
      </c>
      <c r="P3" s="10"/>
      <c r="Q3" s="10" t="s">
        <v>32</v>
      </c>
      <c r="R3" s="10" t="s">
        <v>133</v>
      </c>
    </row>
    <row r="4" spans="1:18" ht="45" hidden="1" x14ac:dyDescent="0.2">
      <c r="B4" s="11" t="s">
        <v>396</v>
      </c>
      <c r="C4" s="11" t="s">
        <v>342</v>
      </c>
      <c r="D4" s="11" t="s">
        <v>304</v>
      </c>
      <c r="E4" s="11" t="s">
        <v>397</v>
      </c>
      <c r="F4" s="11" t="s">
        <v>343</v>
      </c>
      <c r="G4" s="11" t="s">
        <v>305</v>
      </c>
      <c r="H4" s="11" t="s">
        <v>398</v>
      </c>
      <c r="I4" s="11" t="s">
        <v>344</v>
      </c>
      <c r="J4" s="11" t="s">
        <v>317</v>
      </c>
      <c r="K4" s="11" t="s">
        <v>399</v>
      </c>
      <c r="L4" s="11" t="s">
        <v>345</v>
      </c>
      <c r="M4" s="11" t="s">
        <v>318</v>
      </c>
      <c r="N4" s="11" t="s">
        <v>400</v>
      </c>
      <c r="O4" s="11" t="s">
        <v>346</v>
      </c>
      <c r="P4" s="11" t="s">
        <v>319</v>
      </c>
      <c r="Q4" s="11" t="s">
        <v>347</v>
      </c>
      <c r="R4" s="11" t="s">
        <v>348</v>
      </c>
    </row>
    <row r="5" spans="1:18" x14ac:dyDescent="0.2">
      <c r="A5" s="1" t="s">
        <v>216</v>
      </c>
      <c r="B5" s="31">
        <v>804</v>
      </c>
      <c r="C5" s="32">
        <v>30.3740083112958</v>
      </c>
      <c r="D5" s="32"/>
      <c r="E5" s="31">
        <v>13</v>
      </c>
      <c r="F5" s="32">
        <v>0.49112202493388701</v>
      </c>
      <c r="G5" s="32"/>
      <c r="H5" s="31">
        <v>109</v>
      </c>
      <c r="I5" s="32">
        <v>4.1178692859841304</v>
      </c>
      <c r="J5" s="32"/>
      <c r="K5" s="31">
        <v>187</v>
      </c>
      <c r="L5" s="32">
        <v>7.06460143558746</v>
      </c>
      <c r="M5" s="32"/>
      <c r="N5" s="31">
        <v>2229</v>
      </c>
      <c r="O5" s="32">
        <v>84.208537967510395</v>
      </c>
      <c r="P5" s="32"/>
      <c r="Q5" s="31">
        <v>3342</v>
      </c>
      <c r="R5" s="32">
        <v>100</v>
      </c>
    </row>
    <row r="6" spans="1:18" x14ac:dyDescent="0.2">
      <c r="A6" s="1" t="s">
        <v>92</v>
      </c>
      <c r="B6" s="31">
        <v>816</v>
      </c>
      <c r="C6" s="32">
        <v>53.368214519293701</v>
      </c>
      <c r="D6" s="32"/>
      <c r="E6" s="31">
        <v>9</v>
      </c>
      <c r="F6" s="32">
        <v>0.58862001308044498</v>
      </c>
      <c r="G6" s="32"/>
      <c r="H6" s="31">
        <v>148</v>
      </c>
      <c r="I6" s="32">
        <v>9.6795291039895393</v>
      </c>
      <c r="J6" s="32"/>
      <c r="K6" s="31">
        <v>189</v>
      </c>
      <c r="L6" s="32">
        <v>12.361020274689301</v>
      </c>
      <c r="M6" s="32"/>
      <c r="N6" s="31">
        <v>1035</v>
      </c>
      <c r="O6" s="32">
        <v>67.691301504251101</v>
      </c>
      <c r="P6" s="32"/>
      <c r="Q6" s="31">
        <v>2197</v>
      </c>
      <c r="R6" s="32">
        <v>100</v>
      </c>
    </row>
    <row r="7" spans="1:18" x14ac:dyDescent="0.2">
      <c r="A7" s="1" t="s">
        <v>93</v>
      </c>
      <c r="B7" s="31">
        <v>863</v>
      </c>
      <c r="C7" s="32">
        <v>140.097402597403</v>
      </c>
      <c r="D7" s="32"/>
      <c r="E7" s="31">
        <v>23</v>
      </c>
      <c r="F7" s="32">
        <v>3.7337662337662301</v>
      </c>
      <c r="G7" s="32"/>
      <c r="H7" s="31">
        <v>96</v>
      </c>
      <c r="I7" s="32">
        <v>15.5844155844156</v>
      </c>
      <c r="J7" s="32"/>
      <c r="K7" s="31">
        <v>78</v>
      </c>
      <c r="L7" s="32">
        <v>12.6623376623377</v>
      </c>
      <c r="M7" s="32"/>
      <c r="N7" s="31">
        <v>323</v>
      </c>
      <c r="O7" s="32">
        <v>52.435064935064901</v>
      </c>
      <c r="P7" s="32"/>
      <c r="Q7" s="31">
        <v>1383</v>
      </c>
      <c r="R7" s="32">
        <v>100</v>
      </c>
    </row>
    <row r="8" spans="1:18" x14ac:dyDescent="0.2">
      <c r="A8" s="1" t="s">
        <v>94</v>
      </c>
      <c r="B8" s="31">
        <v>814</v>
      </c>
      <c r="C8" s="32">
        <v>174.30406852248399</v>
      </c>
      <c r="D8" s="32"/>
      <c r="E8" s="31">
        <v>20</v>
      </c>
      <c r="F8" s="32">
        <v>4.2826552462526797</v>
      </c>
      <c r="G8" s="32"/>
      <c r="H8" s="31">
        <v>81</v>
      </c>
      <c r="I8" s="32">
        <v>17.344753747323299</v>
      </c>
      <c r="J8" s="32"/>
      <c r="K8" s="31">
        <v>68</v>
      </c>
      <c r="L8" s="32">
        <v>14.5610278372591</v>
      </c>
      <c r="M8" s="32"/>
      <c r="N8" s="31">
        <v>217</v>
      </c>
      <c r="O8" s="32">
        <v>46.466809421841504</v>
      </c>
      <c r="P8" s="32"/>
      <c r="Q8" s="31">
        <v>1200</v>
      </c>
      <c r="R8" s="32">
        <v>100</v>
      </c>
    </row>
    <row r="9" spans="1:18" x14ac:dyDescent="0.2">
      <c r="A9" s="1" t="s">
        <v>217</v>
      </c>
      <c r="B9" s="31">
        <v>1654</v>
      </c>
      <c r="C9" s="32">
        <v>176.33262260127901</v>
      </c>
      <c r="D9" s="32"/>
      <c r="E9" s="31">
        <v>37</v>
      </c>
      <c r="F9" s="32">
        <v>3.9445628997867801</v>
      </c>
      <c r="G9" s="32"/>
      <c r="H9" s="31">
        <v>154</v>
      </c>
      <c r="I9" s="32">
        <v>16.417910447761201</v>
      </c>
      <c r="J9" s="32"/>
      <c r="K9" s="31">
        <v>131</v>
      </c>
      <c r="L9" s="32">
        <v>13.965884861407201</v>
      </c>
      <c r="M9" s="32"/>
      <c r="N9" s="31">
        <v>462</v>
      </c>
      <c r="O9" s="32">
        <v>49.253731343283597</v>
      </c>
      <c r="P9" s="32"/>
      <c r="Q9" s="31">
        <v>2438</v>
      </c>
      <c r="R9" s="32">
        <v>100</v>
      </c>
    </row>
    <row r="10" spans="1:18" x14ac:dyDescent="0.2">
      <c r="A10" s="1" t="s">
        <v>95</v>
      </c>
      <c r="B10" s="31">
        <v>1629</v>
      </c>
      <c r="C10" s="32">
        <v>231.39204545454501</v>
      </c>
      <c r="D10" s="32"/>
      <c r="E10" s="31">
        <v>42</v>
      </c>
      <c r="F10" s="32">
        <v>5.9659090909090899</v>
      </c>
      <c r="G10" s="32"/>
      <c r="H10" s="31">
        <v>115</v>
      </c>
      <c r="I10" s="32">
        <v>16.335227272727298</v>
      </c>
      <c r="J10" s="32"/>
      <c r="K10" s="31">
        <v>89</v>
      </c>
      <c r="L10" s="32">
        <v>12.642045454545499</v>
      </c>
      <c r="M10" s="32"/>
      <c r="N10" s="31">
        <v>343</v>
      </c>
      <c r="O10" s="32">
        <v>48.721590909090899</v>
      </c>
      <c r="P10" s="32"/>
      <c r="Q10" s="31">
        <v>2218</v>
      </c>
      <c r="R10" s="32">
        <v>100</v>
      </c>
    </row>
    <row r="11" spans="1:18" x14ac:dyDescent="0.2">
      <c r="A11" s="1" t="s">
        <v>96</v>
      </c>
      <c r="B11" s="31">
        <v>1208</v>
      </c>
      <c r="C11" s="32">
        <v>90.2840059790732</v>
      </c>
      <c r="D11" s="32"/>
      <c r="E11" s="31">
        <v>34</v>
      </c>
      <c r="F11" s="32">
        <v>2.5411061285500698</v>
      </c>
      <c r="G11" s="32"/>
      <c r="H11" s="31">
        <v>139</v>
      </c>
      <c r="I11" s="32">
        <v>10.3886397608371</v>
      </c>
      <c r="J11" s="32"/>
      <c r="K11" s="31">
        <v>191</v>
      </c>
      <c r="L11" s="32">
        <v>14.2750373692078</v>
      </c>
      <c r="M11" s="32"/>
      <c r="N11" s="31">
        <v>835</v>
      </c>
      <c r="O11" s="32">
        <v>62.406576980567998</v>
      </c>
      <c r="P11" s="32"/>
      <c r="Q11" s="31">
        <v>2407</v>
      </c>
      <c r="R11" s="32">
        <v>100</v>
      </c>
    </row>
    <row r="12" spans="1:18" x14ac:dyDescent="0.2">
      <c r="A12" s="1" t="s">
        <v>97</v>
      </c>
      <c r="B12" s="31">
        <v>631</v>
      </c>
      <c r="C12" s="32">
        <v>137.173913043478</v>
      </c>
      <c r="D12" s="32"/>
      <c r="E12" s="31">
        <v>28</v>
      </c>
      <c r="F12" s="32">
        <v>6.0869565217391299</v>
      </c>
      <c r="G12" s="32"/>
      <c r="H12" s="31">
        <v>65</v>
      </c>
      <c r="I12" s="32">
        <v>14.130434782608701</v>
      </c>
      <c r="J12" s="32"/>
      <c r="K12" s="31">
        <v>65</v>
      </c>
      <c r="L12" s="32">
        <v>14.130434782608701</v>
      </c>
      <c r="M12" s="32"/>
      <c r="N12" s="31">
        <v>237</v>
      </c>
      <c r="O12" s="32">
        <v>51.521739130434803</v>
      </c>
      <c r="P12" s="32"/>
      <c r="Q12" s="31">
        <v>1026</v>
      </c>
      <c r="R12" s="32">
        <v>100</v>
      </c>
    </row>
    <row r="13" spans="1:18" x14ac:dyDescent="0.2">
      <c r="A13" s="1" t="s">
        <v>98</v>
      </c>
      <c r="B13" s="31">
        <v>737</v>
      </c>
      <c r="C13" s="32">
        <v>104.836415362731</v>
      </c>
      <c r="D13" s="32"/>
      <c r="E13" s="31">
        <v>15</v>
      </c>
      <c r="F13" s="32">
        <v>2.1337126600284502</v>
      </c>
      <c r="G13" s="32"/>
      <c r="H13" s="31">
        <v>80</v>
      </c>
      <c r="I13" s="32">
        <v>11.379800853485101</v>
      </c>
      <c r="J13" s="32"/>
      <c r="K13" s="31">
        <v>87</v>
      </c>
      <c r="L13" s="32">
        <v>12.375533428164999</v>
      </c>
      <c r="M13" s="32"/>
      <c r="N13" s="31">
        <v>441</v>
      </c>
      <c r="O13" s="32">
        <v>62.731152204836398</v>
      </c>
      <c r="P13" s="32"/>
      <c r="Q13" s="31">
        <v>1360</v>
      </c>
      <c r="R13" s="32">
        <v>100</v>
      </c>
    </row>
    <row r="14" spans="1:18" x14ac:dyDescent="0.2">
      <c r="A14" s="1" t="s">
        <v>198</v>
      </c>
      <c r="B14" s="31">
        <v>1485</v>
      </c>
      <c r="C14" s="32">
        <v>155.01043841336099</v>
      </c>
      <c r="D14" s="32"/>
      <c r="E14" s="31">
        <v>29</v>
      </c>
      <c r="F14" s="32">
        <v>3.0271398747390399</v>
      </c>
      <c r="G14" s="32"/>
      <c r="H14" s="31">
        <v>111</v>
      </c>
      <c r="I14" s="32">
        <v>11.5866388308977</v>
      </c>
      <c r="J14" s="32"/>
      <c r="K14" s="31">
        <v>147</v>
      </c>
      <c r="L14" s="32">
        <v>15.3444676409186</v>
      </c>
      <c r="M14" s="32"/>
      <c r="N14" s="31">
        <v>560</v>
      </c>
      <c r="O14" s="32">
        <v>58.455114822547003</v>
      </c>
      <c r="P14" s="32"/>
      <c r="Q14" s="31">
        <v>2332</v>
      </c>
      <c r="R14" s="32">
        <v>100</v>
      </c>
    </row>
    <row r="15" spans="1:18" x14ac:dyDescent="0.2">
      <c r="A15" s="1" t="s">
        <v>99</v>
      </c>
      <c r="B15" s="31">
        <v>354</v>
      </c>
      <c r="C15" s="32">
        <v>33.208255159474703</v>
      </c>
      <c r="D15" s="32"/>
      <c r="E15" s="31">
        <v>10</v>
      </c>
      <c r="F15" s="32">
        <v>0.93808630393996295</v>
      </c>
      <c r="G15" s="32"/>
      <c r="H15" s="31">
        <v>104</v>
      </c>
      <c r="I15" s="32">
        <v>9.7560975609756095</v>
      </c>
      <c r="J15" s="32"/>
      <c r="K15" s="31">
        <v>141</v>
      </c>
      <c r="L15" s="32">
        <v>13.2270168855535</v>
      </c>
      <c r="M15" s="32"/>
      <c r="N15" s="31">
        <v>707</v>
      </c>
      <c r="O15" s="32">
        <v>66.322701688555398</v>
      </c>
      <c r="P15" s="32"/>
      <c r="Q15" s="31">
        <v>1316</v>
      </c>
      <c r="R15" s="32">
        <v>100</v>
      </c>
    </row>
    <row r="16" spans="1:18" x14ac:dyDescent="0.2">
      <c r="A16" s="1" t="s">
        <v>100</v>
      </c>
      <c r="B16" s="31">
        <v>435</v>
      </c>
      <c r="C16" s="32">
        <v>60.249307479224399</v>
      </c>
      <c r="D16" s="32"/>
      <c r="E16" s="31">
        <v>7</v>
      </c>
      <c r="F16" s="32">
        <v>0.96952908587257602</v>
      </c>
      <c r="G16" s="32"/>
      <c r="H16" s="31">
        <v>49</v>
      </c>
      <c r="I16" s="32">
        <v>6.7867036011080302</v>
      </c>
      <c r="J16" s="32"/>
      <c r="K16" s="31">
        <v>84</v>
      </c>
      <c r="L16" s="32">
        <v>11.634349030470901</v>
      </c>
      <c r="M16" s="32"/>
      <c r="N16" s="31">
        <v>533</v>
      </c>
      <c r="O16" s="32">
        <v>73.822714681440402</v>
      </c>
      <c r="P16" s="32"/>
      <c r="Q16" s="31">
        <v>1108</v>
      </c>
      <c r="R16" s="32">
        <v>100</v>
      </c>
    </row>
    <row r="17" spans="1:18" s="13" customFormat="1" ht="22.5" customHeight="1" thickBot="1" x14ac:dyDescent="0.25">
      <c r="A17" s="22" t="s">
        <v>101</v>
      </c>
      <c r="B17" s="24">
        <v>11430</v>
      </c>
      <c r="C17" s="121">
        <v>94.089562067830101</v>
      </c>
      <c r="D17" s="121"/>
      <c r="E17" s="24">
        <v>267</v>
      </c>
      <c r="F17" s="121">
        <v>2.1978926572275301</v>
      </c>
      <c r="G17" s="121"/>
      <c r="H17" s="24">
        <v>1251</v>
      </c>
      <c r="I17" s="121">
        <v>10.29799143892</v>
      </c>
      <c r="J17" s="121"/>
      <c r="K17" s="24">
        <v>1457</v>
      </c>
      <c r="L17" s="121">
        <v>11.9937438261442</v>
      </c>
      <c r="M17" s="121"/>
      <c r="N17" s="24">
        <v>7922</v>
      </c>
      <c r="O17" s="121">
        <v>65.212380638788304</v>
      </c>
      <c r="P17" s="121"/>
      <c r="Q17" s="24">
        <v>22327</v>
      </c>
      <c r="R17" s="121">
        <v>100</v>
      </c>
    </row>
    <row r="18" spans="1:18" ht="24.75" customHeight="1" x14ac:dyDescent="0.2">
      <c r="A18" s="202" t="s">
        <v>299</v>
      </c>
      <c r="B18" s="202"/>
      <c r="C18" s="202"/>
      <c r="D18" s="202"/>
      <c r="E18" s="202"/>
      <c r="F18" s="202"/>
      <c r="G18" s="202"/>
      <c r="H18" s="202"/>
      <c r="I18" s="202"/>
      <c r="J18" s="202"/>
      <c r="K18" s="202"/>
      <c r="L18" s="202"/>
      <c r="M18" s="202"/>
      <c r="N18" s="202"/>
      <c r="O18" s="202"/>
      <c r="P18" s="202"/>
      <c r="Q18" s="202"/>
      <c r="R18" s="202"/>
    </row>
  </sheetData>
  <mergeCells count="8">
    <mergeCell ref="A18:R18"/>
    <mergeCell ref="A1:R1"/>
    <mergeCell ref="B2:C2"/>
    <mergeCell ref="E2:F2"/>
    <mergeCell ref="H2:I2"/>
    <mergeCell ref="K2:L2"/>
    <mergeCell ref="N2:O2"/>
    <mergeCell ref="Q2:R2"/>
  </mergeCells>
  <phoneticPr fontId="2" type="noConversion"/>
  <pageMargins left="0.75" right="0.75" top="1" bottom="1" header="0.5" footer="0.5"/>
  <pageSetup paperSize="9" orientation="portrait" r:id="rId1"/>
  <headerFooter alignWithMargins="0">
    <oddHeader>&amp;C&amp;8Stadsdelsförvaltningarna - Kvarstående sökande</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CCDA7-0469-4B35-9B02-CA6B78499A4A}">
  <sheetPr codeName="Blad27"/>
  <dimension ref="A1:O50"/>
  <sheetViews>
    <sheetView zoomScaleNormal="100" workbookViewId="0">
      <selection activeCell="A23" sqref="A23"/>
    </sheetView>
  </sheetViews>
  <sheetFormatPr defaultColWidth="9.28515625" defaultRowHeight="11.25" x14ac:dyDescent="0.2"/>
  <cols>
    <col min="1" max="1" width="20.5703125" style="1" customWidth="1"/>
    <col min="2" max="2" width="6.7109375" style="17" customWidth="1"/>
    <col min="3" max="3" width="7.28515625" style="17" customWidth="1"/>
    <col min="4" max="4" width="7.28515625" style="49" customWidth="1"/>
    <col min="5" max="5" width="0.5703125" style="49" customWidth="1"/>
    <col min="6" max="6" width="7.140625" style="17" customWidth="1"/>
    <col min="7" max="7" width="7" style="17" customWidth="1"/>
    <col min="8" max="8" width="7.5703125" style="49" customWidth="1"/>
    <col min="9" max="9" width="0.5703125" style="49" customWidth="1"/>
    <col min="10" max="16384" width="9.28515625" style="1"/>
  </cols>
  <sheetData>
    <row r="1" spans="1:9" ht="24" customHeight="1" thickBot="1" x14ac:dyDescent="0.25">
      <c r="A1" s="208" t="s">
        <v>374</v>
      </c>
      <c r="B1" s="209"/>
      <c r="C1" s="209"/>
      <c r="D1" s="209"/>
      <c r="E1" s="209"/>
      <c r="F1" s="209"/>
      <c r="G1" s="209"/>
      <c r="H1" s="209"/>
      <c r="I1" s="209"/>
    </row>
    <row r="2" spans="1:9" s="80" customFormat="1" ht="16.5" customHeight="1" x14ac:dyDescent="0.2">
      <c r="B2" s="205" t="s">
        <v>72</v>
      </c>
      <c r="C2" s="205"/>
      <c r="D2" s="205"/>
      <c r="E2" s="117"/>
      <c r="F2" s="205" t="s">
        <v>226</v>
      </c>
      <c r="G2" s="205"/>
      <c r="H2" s="205"/>
      <c r="I2" s="117"/>
    </row>
    <row r="3" spans="1:9" x14ac:dyDescent="0.2">
      <c r="A3" s="40"/>
      <c r="B3" s="56" t="str">
        <f>Månad!A2</f>
        <v>Maj-26</v>
      </c>
      <c r="C3" s="56" t="str">
        <f>Månad!A3</f>
        <v>Apr-26</v>
      </c>
      <c r="D3" s="56" t="str">
        <f>Månad!A4</f>
        <v>Maj-25</v>
      </c>
      <c r="E3" s="89"/>
      <c r="F3" s="64" t="str">
        <f>B3</f>
        <v>Maj-26</v>
      </c>
      <c r="G3" s="64" t="str">
        <f t="shared" ref="G3:I3" si="0">C3</f>
        <v>Apr-26</v>
      </c>
      <c r="H3" s="64" t="str">
        <f t="shared" si="0"/>
        <v>Maj-25</v>
      </c>
      <c r="I3" s="64">
        <f t="shared" si="0"/>
        <v>0</v>
      </c>
    </row>
    <row r="4" spans="1:9" ht="45" hidden="1" x14ac:dyDescent="0.2">
      <c r="B4" s="176" t="s">
        <v>278</v>
      </c>
      <c r="C4" s="176" t="s">
        <v>281</v>
      </c>
      <c r="D4" s="176" t="s">
        <v>284</v>
      </c>
      <c r="E4" s="180" t="s">
        <v>304</v>
      </c>
      <c r="F4" s="179" t="s">
        <v>401</v>
      </c>
      <c r="G4" s="179" t="s">
        <v>402</v>
      </c>
      <c r="H4" s="179" t="s">
        <v>403</v>
      </c>
      <c r="I4" s="179"/>
    </row>
    <row r="5" spans="1:9" x14ac:dyDescent="0.2">
      <c r="A5" s="1" t="s">
        <v>216</v>
      </c>
      <c r="B5" s="18">
        <v>472</v>
      </c>
      <c r="C5" s="18">
        <v>507</v>
      </c>
      <c r="D5" s="18">
        <v>462</v>
      </c>
      <c r="E5" s="18"/>
      <c r="F5" s="18">
        <v>207</v>
      </c>
      <c r="G5" s="18">
        <v>232</v>
      </c>
      <c r="H5" s="18">
        <v>209</v>
      </c>
      <c r="I5" s="18"/>
    </row>
    <row r="6" spans="1:9" x14ac:dyDescent="0.2">
      <c r="A6" s="1" t="s">
        <v>92</v>
      </c>
      <c r="B6" s="18">
        <v>419</v>
      </c>
      <c r="C6" s="18">
        <v>410</v>
      </c>
      <c r="D6" s="18">
        <v>436</v>
      </c>
      <c r="E6" s="18"/>
      <c r="F6" s="18">
        <v>137</v>
      </c>
      <c r="G6" s="18">
        <v>134</v>
      </c>
      <c r="H6" s="18">
        <v>124</v>
      </c>
      <c r="I6" s="18"/>
    </row>
    <row r="7" spans="1:9" x14ac:dyDescent="0.2">
      <c r="A7" s="1" t="s">
        <v>93</v>
      </c>
      <c r="B7" s="18">
        <v>114</v>
      </c>
      <c r="C7" s="18">
        <v>113</v>
      </c>
      <c r="D7" s="18">
        <v>96</v>
      </c>
      <c r="E7" s="18"/>
      <c r="F7" s="18">
        <v>50</v>
      </c>
      <c r="G7" s="18">
        <v>49</v>
      </c>
      <c r="H7" s="18">
        <v>38</v>
      </c>
      <c r="I7" s="18"/>
    </row>
    <row r="8" spans="1:9" x14ac:dyDescent="0.2">
      <c r="A8" s="1" t="s">
        <v>94</v>
      </c>
      <c r="B8" s="18">
        <v>85</v>
      </c>
      <c r="C8" s="18">
        <v>87</v>
      </c>
      <c r="D8" s="18">
        <v>81</v>
      </c>
      <c r="E8" s="18"/>
      <c r="F8" s="18">
        <v>31</v>
      </c>
      <c r="G8" s="18">
        <v>32</v>
      </c>
      <c r="H8" s="18">
        <v>25</v>
      </c>
      <c r="I8" s="18"/>
    </row>
    <row r="9" spans="1:9" x14ac:dyDescent="0.2">
      <c r="A9" s="1" t="s">
        <v>217</v>
      </c>
      <c r="B9" s="18">
        <v>110</v>
      </c>
      <c r="C9" s="18">
        <v>107</v>
      </c>
      <c r="D9" s="18">
        <v>106</v>
      </c>
      <c r="E9" s="18"/>
      <c r="F9" s="18">
        <v>60</v>
      </c>
      <c r="G9" s="18">
        <v>54</v>
      </c>
      <c r="H9" s="18">
        <v>44</v>
      </c>
      <c r="I9" s="18"/>
    </row>
    <row r="10" spans="1:9" x14ac:dyDescent="0.2">
      <c r="A10" s="1" t="s">
        <v>95</v>
      </c>
      <c r="B10" s="18">
        <v>96</v>
      </c>
      <c r="C10" s="18">
        <v>102</v>
      </c>
      <c r="D10" s="18">
        <v>122</v>
      </c>
      <c r="E10" s="18"/>
      <c r="F10" s="18">
        <v>31</v>
      </c>
      <c r="G10" s="18">
        <v>35</v>
      </c>
      <c r="H10" s="18">
        <v>42</v>
      </c>
      <c r="I10" s="18"/>
    </row>
    <row r="11" spans="1:9" x14ac:dyDescent="0.2">
      <c r="A11" s="1" t="s">
        <v>96</v>
      </c>
      <c r="B11" s="18">
        <v>458</v>
      </c>
      <c r="C11" s="18">
        <v>468</v>
      </c>
      <c r="D11" s="18">
        <v>508</v>
      </c>
      <c r="E11" s="18"/>
      <c r="F11" s="18">
        <v>116</v>
      </c>
      <c r="G11" s="18">
        <v>127</v>
      </c>
      <c r="H11" s="18">
        <v>122</v>
      </c>
      <c r="I11" s="18"/>
    </row>
    <row r="12" spans="1:9" x14ac:dyDescent="0.2">
      <c r="A12" s="1" t="s">
        <v>97</v>
      </c>
      <c r="B12" s="18">
        <v>68</v>
      </c>
      <c r="C12" s="18">
        <v>71</v>
      </c>
      <c r="D12" s="18">
        <v>63</v>
      </c>
      <c r="E12" s="18"/>
      <c r="F12" s="18">
        <v>23</v>
      </c>
      <c r="G12" s="18">
        <v>22</v>
      </c>
      <c r="H12" s="18">
        <v>32</v>
      </c>
      <c r="I12" s="18"/>
    </row>
    <row r="13" spans="1:9" x14ac:dyDescent="0.2">
      <c r="A13" s="1" t="s">
        <v>98</v>
      </c>
      <c r="B13" s="18">
        <v>145</v>
      </c>
      <c r="C13" s="18">
        <v>143</v>
      </c>
      <c r="D13" s="18">
        <v>161</v>
      </c>
      <c r="E13" s="18"/>
      <c r="F13" s="18">
        <v>52</v>
      </c>
      <c r="G13" s="18">
        <v>51</v>
      </c>
      <c r="H13" s="18">
        <v>65</v>
      </c>
      <c r="I13" s="18"/>
    </row>
    <row r="14" spans="1:9" x14ac:dyDescent="0.2">
      <c r="A14" s="1" t="s">
        <v>198</v>
      </c>
      <c r="B14" s="18">
        <v>241</v>
      </c>
      <c r="C14" s="18">
        <v>232</v>
      </c>
      <c r="D14" s="18">
        <v>247</v>
      </c>
      <c r="E14" s="18"/>
      <c r="F14" s="18">
        <v>67</v>
      </c>
      <c r="G14" s="18">
        <v>63</v>
      </c>
      <c r="H14" s="18">
        <v>56</v>
      </c>
      <c r="I14" s="18"/>
    </row>
    <row r="15" spans="1:9" x14ac:dyDescent="0.2">
      <c r="A15" s="1" t="s">
        <v>99</v>
      </c>
      <c r="B15" s="18">
        <v>229</v>
      </c>
      <c r="C15" s="18">
        <v>232</v>
      </c>
      <c r="D15" s="18">
        <v>232</v>
      </c>
      <c r="E15" s="18"/>
      <c r="F15" s="18">
        <v>73</v>
      </c>
      <c r="G15" s="18">
        <v>76</v>
      </c>
      <c r="H15" s="18">
        <v>79</v>
      </c>
      <c r="I15" s="18"/>
    </row>
    <row r="16" spans="1:9" x14ac:dyDescent="0.2">
      <c r="A16" s="1" t="s">
        <v>100</v>
      </c>
      <c r="B16" s="18">
        <v>138</v>
      </c>
      <c r="C16" s="18">
        <v>142</v>
      </c>
      <c r="D16" s="18">
        <v>215</v>
      </c>
      <c r="E16" s="18"/>
      <c r="F16" s="18">
        <v>48</v>
      </c>
      <c r="G16" s="18">
        <v>54</v>
      </c>
      <c r="H16" s="18">
        <v>94</v>
      </c>
      <c r="I16" s="18"/>
    </row>
    <row r="17" spans="1:15" s="13" customFormat="1" ht="22.5" customHeight="1" thickBot="1" x14ac:dyDescent="0.25">
      <c r="A17" s="22" t="s">
        <v>101</v>
      </c>
      <c r="B17" s="15">
        <v>2575</v>
      </c>
      <c r="C17" s="15">
        <v>2614</v>
      </c>
      <c r="D17" s="15">
        <v>2729</v>
      </c>
      <c r="E17" s="24"/>
      <c r="F17" s="15">
        <v>895</v>
      </c>
      <c r="G17" s="15">
        <v>929</v>
      </c>
      <c r="H17" s="15">
        <v>930</v>
      </c>
      <c r="I17" s="24"/>
    </row>
    <row r="18" spans="1:15" ht="15.75" customHeight="1" x14ac:dyDescent="0.2">
      <c r="A18" s="194" t="s">
        <v>363</v>
      </c>
      <c r="B18" s="195"/>
      <c r="C18" s="195"/>
      <c r="D18" s="196"/>
      <c r="E18" s="196"/>
      <c r="F18" s="195"/>
      <c r="G18" s="195"/>
      <c r="H18" s="196"/>
      <c r="I18" s="71"/>
    </row>
    <row r="19" spans="1:15" ht="37.5" customHeight="1" x14ac:dyDescent="0.2">
      <c r="A19" s="202" t="s">
        <v>299</v>
      </c>
      <c r="B19" s="202"/>
      <c r="C19" s="202"/>
      <c r="D19" s="202"/>
      <c r="E19" s="202"/>
      <c r="F19" s="202"/>
      <c r="G19" s="202"/>
      <c r="H19" s="202"/>
      <c r="I19" s="136"/>
      <c r="J19" s="136"/>
      <c r="K19" s="136"/>
      <c r="L19" s="136"/>
      <c r="M19" s="136"/>
      <c r="N19" s="136"/>
      <c r="O19" s="136"/>
    </row>
    <row r="21" spans="1:15" x14ac:dyDescent="0.2">
      <c r="F21" s="118"/>
    </row>
    <row r="23" spans="1:15" s="13" customFormat="1" x14ac:dyDescent="0.2">
      <c r="A23" s="1"/>
      <c r="B23" s="17"/>
      <c r="C23" s="17"/>
      <c r="D23" s="49"/>
      <c r="E23" s="49"/>
      <c r="F23" s="17"/>
      <c r="G23" s="17"/>
      <c r="H23" s="49"/>
      <c r="I23" s="49"/>
    </row>
    <row r="24" spans="1:15" x14ac:dyDescent="0.2">
      <c r="A24" s="13"/>
      <c r="B24" s="14"/>
      <c r="C24" s="14"/>
      <c r="D24" s="72"/>
      <c r="E24" s="72"/>
      <c r="F24" s="14"/>
      <c r="G24" s="14"/>
      <c r="H24" s="72"/>
      <c r="I24" s="72"/>
    </row>
    <row r="32" spans="1:15" s="13" customFormat="1" x14ac:dyDescent="0.2">
      <c r="A32" s="1"/>
      <c r="B32" s="17"/>
      <c r="C32" s="17"/>
      <c r="D32" s="49"/>
      <c r="E32" s="49"/>
      <c r="F32" s="17"/>
      <c r="G32" s="17"/>
      <c r="H32" s="49"/>
      <c r="I32" s="49"/>
    </row>
    <row r="33" spans="1:9" x14ac:dyDescent="0.2">
      <c r="A33" s="13"/>
      <c r="B33" s="14"/>
      <c r="C33" s="14"/>
      <c r="D33" s="72"/>
      <c r="E33" s="72"/>
      <c r="F33" s="14"/>
      <c r="G33" s="14"/>
      <c r="H33" s="72"/>
      <c r="I33" s="72"/>
    </row>
    <row r="40" spans="1:9" s="13" customFormat="1" x14ac:dyDescent="0.2">
      <c r="A40" s="1"/>
      <c r="B40" s="17"/>
      <c r="C40" s="17"/>
      <c r="D40" s="49"/>
      <c r="E40" s="49"/>
      <c r="F40" s="17"/>
      <c r="G40" s="17"/>
      <c r="H40" s="49"/>
      <c r="I40" s="49"/>
    </row>
    <row r="41" spans="1:9" x14ac:dyDescent="0.2">
      <c r="A41" s="13"/>
      <c r="B41" s="14"/>
      <c r="C41" s="14"/>
      <c r="D41" s="72"/>
      <c r="E41" s="72"/>
      <c r="F41" s="14"/>
      <c r="G41" s="14"/>
      <c r="H41" s="72"/>
      <c r="I41" s="72"/>
    </row>
    <row r="49" spans="1:9" s="13" customFormat="1" x14ac:dyDescent="0.2">
      <c r="A49" s="1"/>
      <c r="B49" s="17"/>
      <c r="C49" s="17"/>
      <c r="D49" s="49"/>
      <c r="E49" s="49"/>
      <c r="F49" s="17"/>
      <c r="G49" s="17"/>
      <c r="H49" s="49"/>
      <c r="I49" s="49"/>
    </row>
    <row r="50" spans="1:9" x14ac:dyDescent="0.2">
      <c r="A50" s="13"/>
      <c r="B50" s="14"/>
      <c r="C50" s="14"/>
      <c r="D50" s="72"/>
      <c r="E50" s="72"/>
      <c r="F50" s="14"/>
      <c r="G50" s="14"/>
      <c r="H50" s="72"/>
      <c r="I50" s="72"/>
    </row>
  </sheetData>
  <mergeCells count="4">
    <mergeCell ref="A1:I1"/>
    <mergeCell ref="B2:D2"/>
    <mergeCell ref="F2:H2"/>
    <mergeCell ref="A19:H19"/>
  </mergeCells>
  <phoneticPr fontId="2" type="noConversion"/>
  <pageMargins left="0.75" right="0.75" top="1" bottom="1" header="0.5" footer="0.5"/>
  <pageSetup paperSize="9" orientation="portrait" r:id="rId1"/>
  <headerFooter alignWithMargins="0">
    <oddHeader>&amp;C&amp;8Stadsdelsförvaltningarna - Kvarstående sökande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72015-E3A1-4DA1-86E3-A527E8AAA0E3}">
  <sheetPr codeName="Blad3">
    <pageSetUpPr fitToPage="1"/>
  </sheetPr>
  <dimension ref="A1:N36"/>
  <sheetViews>
    <sheetView zoomScaleNormal="100" workbookViewId="0">
      <selection activeCell="A41" sqref="A41"/>
    </sheetView>
  </sheetViews>
  <sheetFormatPr defaultColWidth="9.28515625" defaultRowHeight="11.25" x14ac:dyDescent="0.2"/>
  <cols>
    <col min="1" max="1" width="3.42578125" style="1" customWidth="1"/>
    <col min="2" max="2" width="2.7109375" style="1" customWidth="1"/>
    <col min="3" max="3" width="29.85546875" style="17" customWidth="1"/>
    <col min="4" max="4" width="9.5703125" style="26" customWidth="1"/>
    <col min="5" max="5" width="6.28515625" style="1" customWidth="1"/>
    <col min="6" max="6" width="0.5703125" style="1" customWidth="1"/>
    <col min="7" max="7" width="7.28515625" style="1" customWidth="1"/>
    <col min="8" max="8" width="6.28515625" style="1" customWidth="1"/>
    <col min="9" max="9" width="0.5703125" style="1" customWidth="1"/>
    <col min="10" max="10" width="6.85546875" style="1" customWidth="1"/>
    <col min="11" max="11" width="6.28515625" style="1" customWidth="1"/>
    <col min="12" max="12" width="0.7109375" style="1" customWidth="1"/>
    <col min="13" max="13" width="6.28515625" style="1" customWidth="1"/>
    <col min="14" max="14" width="11.42578125" style="1" customWidth="1"/>
    <col min="15" max="16384" width="9.28515625" style="1"/>
  </cols>
  <sheetData>
    <row r="1" spans="1:14" ht="19.5" customHeight="1" thickBot="1" x14ac:dyDescent="0.25">
      <c r="A1" s="201" t="s">
        <v>300</v>
      </c>
      <c r="B1" s="201"/>
      <c r="C1" s="201"/>
      <c r="D1" s="201"/>
      <c r="E1" s="201"/>
      <c r="F1" s="201"/>
      <c r="G1" s="201"/>
      <c r="H1" s="201"/>
      <c r="I1" s="201"/>
      <c r="J1" s="201"/>
      <c r="K1" s="201"/>
      <c r="L1" s="201"/>
      <c r="M1" s="201"/>
      <c r="N1" s="201"/>
    </row>
    <row r="2" spans="1:14" x14ac:dyDescent="0.2">
      <c r="A2" s="2"/>
      <c r="B2" s="2"/>
      <c r="C2" s="3"/>
      <c r="D2" s="146" t="str">
        <f>Månad!A2</f>
        <v>Maj-26</v>
      </c>
      <c r="E2" s="4"/>
      <c r="F2" s="2"/>
      <c r="G2" s="147" t="str">
        <f>Månad!A3</f>
        <v>Apr-26</v>
      </c>
      <c r="H2" s="148"/>
      <c r="I2" s="5"/>
      <c r="J2" s="147" t="str">
        <f>Månad!A4</f>
        <v>Maj-25</v>
      </c>
      <c r="K2" s="148"/>
      <c r="L2" s="5"/>
      <c r="M2" s="6" t="s">
        <v>179</v>
      </c>
      <c r="N2" s="7"/>
    </row>
    <row r="3" spans="1:14" ht="24" customHeight="1" x14ac:dyDescent="0.2">
      <c r="A3" s="8" t="s">
        <v>31</v>
      </c>
      <c r="B3" s="8"/>
      <c r="C3" s="9"/>
      <c r="D3" s="11" t="s">
        <v>32</v>
      </c>
      <c r="E3" s="11" t="s">
        <v>33</v>
      </c>
      <c r="F3" s="11"/>
      <c r="G3" s="11" t="s">
        <v>32</v>
      </c>
      <c r="H3" s="11" t="s">
        <v>33</v>
      </c>
      <c r="I3" s="11"/>
      <c r="J3" s="11" t="s">
        <v>32</v>
      </c>
      <c r="K3" s="11" t="s">
        <v>33</v>
      </c>
      <c r="L3" s="11"/>
      <c r="M3" s="161" t="str">
        <f>G2</f>
        <v>Apr-26</v>
      </c>
      <c r="N3" s="161" t="str">
        <f>J2</f>
        <v>Maj-25</v>
      </c>
    </row>
    <row r="4" spans="1:14" ht="12" hidden="1" customHeight="1" x14ac:dyDescent="0.2">
      <c r="A4" s="36"/>
      <c r="B4" s="36"/>
      <c r="C4" s="135"/>
      <c r="D4" s="160" t="s">
        <v>278</v>
      </c>
      <c r="E4" s="160" t="s">
        <v>279</v>
      </c>
      <c r="F4" s="160" t="s">
        <v>280</v>
      </c>
      <c r="G4" s="160" t="s">
        <v>281</v>
      </c>
      <c r="H4" s="160" t="s">
        <v>282</v>
      </c>
      <c r="I4" s="160" t="s">
        <v>283</v>
      </c>
      <c r="J4" s="160" t="s">
        <v>284</v>
      </c>
      <c r="K4" s="160" t="s">
        <v>285</v>
      </c>
      <c r="L4" s="11"/>
      <c r="M4" s="138"/>
      <c r="N4" s="138"/>
    </row>
    <row r="5" spans="1:14" s="13" customFormat="1" ht="12" customHeight="1" x14ac:dyDescent="0.2">
      <c r="A5" s="149" t="s">
        <v>210</v>
      </c>
      <c r="B5" s="149"/>
      <c r="C5" s="150"/>
      <c r="D5" s="152">
        <v>22327</v>
      </c>
      <c r="E5" s="153">
        <v>41.965678627145103</v>
      </c>
      <c r="F5" s="153"/>
      <c r="G5" s="152">
        <v>22410</v>
      </c>
      <c r="H5" s="153">
        <v>42.001686814731499</v>
      </c>
      <c r="I5" s="153"/>
      <c r="J5" s="152">
        <v>23041</v>
      </c>
      <c r="K5" s="153">
        <v>42.719148620587397</v>
      </c>
      <c r="L5" s="153"/>
      <c r="M5" s="16">
        <f>IFERROR(D5/G5*100-100,"-")</f>
        <v>-0.37037037037036669</v>
      </c>
      <c r="N5" s="16">
        <f>IFERROR(D5/J5*100-100,"-")</f>
        <v>-3.0988238357710145</v>
      </c>
    </row>
    <row r="6" spans="1:14" s="13" customFormat="1" ht="12" customHeight="1" x14ac:dyDescent="0.2">
      <c r="A6" s="27"/>
      <c r="B6" s="27"/>
      <c r="C6" s="66" t="s">
        <v>180</v>
      </c>
      <c r="D6" s="31">
        <v>5521</v>
      </c>
      <c r="E6" s="87">
        <v>10.377234366483099</v>
      </c>
      <c r="F6" s="87"/>
      <c r="G6" s="31">
        <v>5580</v>
      </c>
      <c r="H6" s="87">
        <v>10.458251335395</v>
      </c>
      <c r="I6" s="87"/>
      <c r="J6" s="31">
        <v>5208</v>
      </c>
      <c r="K6" s="87">
        <v>9.6558884603975095</v>
      </c>
      <c r="L6" s="87"/>
      <c r="M6" s="87">
        <f t="shared" ref="M6:M31" si="0">IFERROR(D6/G6*100-100,"-")</f>
        <v>-1.0573476702508913</v>
      </c>
      <c r="N6" s="87">
        <f t="shared" ref="N6:N31" si="1">IFERROR(D6/J6*100-100,"-")</f>
        <v>6.0099846390168921</v>
      </c>
    </row>
    <row r="7" spans="1:14" s="13" customFormat="1" ht="12" customHeight="1" x14ac:dyDescent="0.2">
      <c r="A7" s="13" t="s">
        <v>34</v>
      </c>
      <c r="C7" s="14"/>
      <c r="D7" s="15">
        <v>14479</v>
      </c>
      <c r="E7" s="16">
        <v>27.214630753904899</v>
      </c>
      <c r="F7" s="16"/>
      <c r="G7" s="15">
        <v>14737</v>
      </c>
      <c r="H7" s="16">
        <v>27.620654109268099</v>
      </c>
      <c r="I7" s="16"/>
      <c r="J7" s="15">
        <v>15186</v>
      </c>
      <c r="K7" s="16">
        <v>28.155591812518502</v>
      </c>
      <c r="L7" s="16"/>
      <c r="M7" s="16">
        <f t="shared" si="0"/>
        <v>-1.7506955282621846</v>
      </c>
      <c r="N7" s="16">
        <f t="shared" si="1"/>
        <v>-4.6556038456473061</v>
      </c>
    </row>
    <row r="8" spans="1:14" ht="13.15" customHeight="1" x14ac:dyDescent="0.2">
      <c r="B8" s="13" t="s">
        <v>35</v>
      </c>
      <c r="D8" s="31">
        <v>353</v>
      </c>
      <c r="E8" s="87">
        <v>0.66349641937484705</v>
      </c>
      <c r="F8" s="87"/>
      <c r="G8" s="31">
        <v>343</v>
      </c>
      <c r="H8" s="87">
        <v>0.64286383656639501</v>
      </c>
      <c r="I8" s="87"/>
      <c r="J8" s="31">
        <v>347</v>
      </c>
      <c r="K8" s="87">
        <v>0.64335508751112402</v>
      </c>
      <c r="L8" s="87"/>
      <c r="M8" s="87">
        <f t="shared" si="0"/>
        <v>2.9154518950437449</v>
      </c>
      <c r="N8" s="87">
        <f t="shared" si="1"/>
        <v>1.7291066282420786</v>
      </c>
    </row>
    <row r="9" spans="1:14" ht="13.15" customHeight="1" x14ac:dyDescent="0.2">
      <c r="B9" s="13" t="s">
        <v>36</v>
      </c>
      <c r="D9" s="31">
        <v>246</v>
      </c>
      <c r="E9" s="87">
        <v>0.46237994098077201</v>
      </c>
      <c r="F9" s="87"/>
      <c r="G9" s="31">
        <v>268</v>
      </c>
      <c r="H9" s="87">
        <v>0.50229594227345098</v>
      </c>
      <c r="I9" s="87"/>
      <c r="J9" s="31">
        <v>211</v>
      </c>
      <c r="K9" s="87">
        <v>0.39120439038860899</v>
      </c>
      <c r="L9" s="87"/>
      <c r="M9" s="87">
        <f t="shared" si="0"/>
        <v>-8.2089552238805936</v>
      </c>
      <c r="N9" s="87">
        <f t="shared" si="1"/>
        <v>16.587677725118482</v>
      </c>
    </row>
    <row r="10" spans="1:14" s="13" customFormat="1" ht="13.15" customHeight="1" x14ac:dyDescent="0.2">
      <c r="A10" s="1"/>
      <c r="B10" s="13" t="s">
        <v>37</v>
      </c>
      <c r="C10" s="17"/>
      <c r="D10" s="31">
        <v>158</v>
      </c>
      <c r="E10" s="87">
        <v>0.29697573445106501</v>
      </c>
      <c r="F10" s="87"/>
      <c r="G10" s="31">
        <v>159</v>
      </c>
      <c r="H10" s="87">
        <v>0.29800393590104002</v>
      </c>
      <c r="I10" s="87"/>
      <c r="J10" s="31">
        <v>141</v>
      </c>
      <c r="K10" s="87">
        <v>0.26142094334025501</v>
      </c>
      <c r="L10" s="87"/>
      <c r="M10" s="87">
        <f t="shared" si="0"/>
        <v>-0.62893081761006897</v>
      </c>
      <c r="N10" s="87">
        <f t="shared" si="1"/>
        <v>12.056737588652481</v>
      </c>
    </row>
    <row r="11" spans="1:14" s="13" customFormat="1" ht="13.15" customHeight="1" x14ac:dyDescent="0.2">
      <c r="A11" s="1"/>
      <c r="B11" s="13" t="s">
        <v>38</v>
      </c>
      <c r="C11" s="17"/>
      <c r="D11" s="31">
        <v>690</v>
      </c>
      <c r="E11" s="87">
        <v>1.2969193466533799</v>
      </c>
      <c r="F11" s="87"/>
      <c r="G11" s="31">
        <v>707</v>
      </c>
      <c r="H11" s="87">
        <v>1.3250866835348101</v>
      </c>
      <c r="I11" s="87"/>
      <c r="J11" s="31">
        <v>1235</v>
      </c>
      <c r="K11" s="87">
        <v>2.2897508157816699</v>
      </c>
      <c r="L11" s="87"/>
      <c r="M11" s="87">
        <f t="shared" si="0"/>
        <v>-2.4045261669024143</v>
      </c>
      <c r="N11" s="87">
        <f t="shared" si="1"/>
        <v>-44.129554655870443</v>
      </c>
    </row>
    <row r="12" spans="1:14" ht="13.15" customHeight="1" x14ac:dyDescent="0.2">
      <c r="B12" s="13" t="s">
        <v>194</v>
      </c>
      <c r="C12" s="20"/>
      <c r="D12" s="31">
        <v>9284</v>
      </c>
      <c r="E12" s="87">
        <v>17.450143788884098</v>
      </c>
      <c r="F12" s="87"/>
      <c r="G12" s="31">
        <v>9308</v>
      </c>
      <c r="H12" s="87">
        <v>17.445412801049599</v>
      </c>
      <c r="I12" s="87"/>
      <c r="J12" s="31">
        <v>9659</v>
      </c>
      <c r="K12" s="87">
        <v>17.908261643429199</v>
      </c>
      <c r="L12" s="87"/>
      <c r="M12" s="87">
        <f t="shared" si="0"/>
        <v>-0.25784271594328345</v>
      </c>
      <c r="N12" s="87">
        <f t="shared" si="1"/>
        <v>-3.8823894813127708</v>
      </c>
    </row>
    <row r="13" spans="1:14" ht="13.15" customHeight="1" x14ac:dyDescent="0.2">
      <c r="B13" s="13"/>
      <c r="C13" s="20" t="s">
        <v>195</v>
      </c>
      <c r="D13" s="31">
        <v>945</v>
      </c>
      <c r="E13" s="87">
        <v>1.77621562693833</v>
      </c>
      <c r="F13" s="87"/>
      <c r="G13" s="31">
        <v>945</v>
      </c>
      <c r="H13" s="87">
        <v>1.7711554680910899</v>
      </c>
      <c r="I13" s="87"/>
      <c r="J13" s="31">
        <v>1061</v>
      </c>
      <c r="K13" s="87">
        <v>1.96714624740433</v>
      </c>
      <c r="L13" s="87"/>
      <c r="M13" s="87">
        <f>IFERROR(D13/G13*100-100,"-")</f>
        <v>0</v>
      </c>
      <c r="N13" s="87">
        <f>IFERROR(D13/J13*100-100,"-")</f>
        <v>-10.933081998114986</v>
      </c>
    </row>
    <row r="14" spans="1:14" s="13" customFormat="1" ht="12" customHeight="1" x14ac:dyDescent="0.2">
      <c r="A14" s="13" t="s">
        <v>39</v>
      </c>
      <c r="C14" s="14"/>
      <c r="D14" s="15">
        <v>8650</v>
      </c>
      <c r="E14" s="16">
        <v>16.2584816645678</v>
      </c>
      <c r="F14" s="16"/>
      <c r="G14" s="15">
        <v>8593</v>
      </c>
      <c r="H14" s="16">
        <v>16.105332208790202</v>
      </c>
      <c r="I14" s="16"/>
      <c r="J14" s="15">
        <v>8239</v>
      </c>
      <c r="K14" s="16">
        <v>15.275511717591201</v>
      </c>
      <c r="L14" s="16"/>
      <c r="M14" s="16">
        <f t="shared" si="0"/>
        <v>0.66333061794483683</v>
      </c>
      <c r="N14" s="16">
        <f t="shared" si="1"/>
        <v>4.9884694744507669</v>
      </c>
    </row>
    <row r="15" spans="1:14" ht="13.15" customHeight="1" x14ac:dyDescent="0.2">
      <c r="B15" s="13" t="s">
        <v>40</v>
      </c>
      <c r="C15" s="14"/>
      <c r="D15" s="31">
        <v>2678</v>
      </c>
      <c r="E15" s="87">
        <v>5.0335507396199501</v>
      </c>
      <c r="F15" s="87"/>
      <c r="G15" s="31">
        <v>2676</v>
      </c>
      <c r="H15" s="87">
        <v>5.0154624683722204</v>
      </c>
      <c r="I15" s="87"/>
      <c r="J15" s="31">
        <v>2377</v>
      </c>
      <c r="K15" s="87">
        <v>4.4070750519133801</v>
      </c>
      <c r="L15" s="87"/>
      <c r="M15" s="87">
        <f t="shared" si="0"/>
        <v>7.4738415545596126E-2</v>
      </c>
      <c r="N15" s="87">
        <f t="shared" si="1"/>
        <v>12.663020614219604</v>
      </c>
    </row>
    <row r="16" spans="1:14" ht="13.15" customHeight="1" x14ac:dyDescent="0.2">
      <c r="B16" s="13" t="s">
        <v>41</v>
      </c>
      <c r="C16" s="14"/>
      <c r="D16" s="31">
        <v>3692</v>
      </c>
      <c r="E16" s="87">
        <v>6.9394583012236204</v>
      </c>
      <c r="F16" s="87"/>
      <c r="G16" s="31">
        <v>3701</v>
      </c>
      <c r="H16" s="87">
        <v>6.9365570237091196</v>
      </c>
      <c r="I16" s="87"/>
      <c r="J16" s="31">
        <v>3442</v>
      </c>
      <c r="K16" s="87">
        <v>6.3816374962918996</v>
      </c>
      <c r="L16" s="87"/>
      <c r="M16" s="87">
        <f t="shared" si="0"/>
        <v>-0.24317751958929534</v>
      </c>
      <c r="N16" s="87">
        <f t="shared" si="1"/>
        <v>7.2632190586868148</v>
      </c>
    </row>
    <row r="17" spans="1:14" ht="13.15" customHeight="1" x14ac:dyDescent="0.2">
      <c r="B17" s="13" t="s">
        <v>42</v>
      </c>
      <c r="C17" s="14"/>
      <c r="D17" s="31">
        <v>1031</v>
      </c>
      <c r="E17" s="87">
        <v>1.937860646956</v>
      </c>
      <c r="F17" s="87"/>
      <c r="G17" s="31">
        <v>970</v>
      </c>
      <c r="H17" s="87">
        <v>1.8180114328554</v>
      </c>
      <c r="I17" s="87"/>
      <c r="J17" s="31">
        <v>970</v>
      </c>
      <c r="K17" s="87">
        <v>1.79842776624147</v>
      </c>
      <c r="L17" s="87"/>
      <c r="M17" s="87">
        <f t="shared" si="0"/>
        <v>6.288659793814432</v>
      </c>
      <c r="N17" s="87">
        <f t="shared" si="1"/>
        <v>6.288659793814432</v>
      </c>
    </row>
    <row r="18" spans="1:14" ht="13.15" customHeight="1" x14ac:dyDescent="0.2">
      <c r="B18" s="13" t="s">
        <v>43</v>
      </c>
      <c r="C18" s="14"/>
      <c r="D18" s="31">
        <v>1236</v>
      </c>
      <c r="E18" s="87">
        <v>2.32317726443998</v>
      </c>
      <c r="F18" s="87"/>
      <c r="G18" s="31">
        <v>1246</v>
      </c>
      <c r="H18" s="87">
        <v>2.3353012838534299</v>
      </c>
      <c r="I18" s="87"/>
      <c r="J18" s="31">
        <v>1450</v>
      </c>
      <c r="K18" s="87">
        <v>2.6883714031444699</v>
      </c>
      <c r="L18" s="87"/>
      <c r="M18" s="87">
        <f t="shared" si="0"/>
        <v>-0.80256821829856051</v>
      </c>
      <c r="N18" s="87">
        <f t="shared" si="1"/>
        <v>-14.758620689655174</v>
      </c>
    </row>
    <row r="19" spans="1:14" s="13" customFormat="1" ht="12" customHeight="1" x14ac:dyDescent="0.2">
      <c r="A19" s="13" t="s">
        <v>44</v>
      </c>
      <c r="C19" s="14"/>
      <c r="D19" s="15">
        <v>3012</v>
      </c>
      <c r="E19" s="16">
        <v>5.6613348871304296</v>
      </c>
      <c r="F19" s="16"/>
      <c r="G19" s="15">
        <v>2977</v>
      </c>
      <c r="H19" s="16">
        <v>5.5796082841345704</v>
      </c>
      <c r="I19" s="16"/>
      <c r="J19" s="15">
        <v>2798</v>
      </c>
      <c r="K19" s="16">
        <v>5.1876297834470497</v>
      </c>
      <c r="L19" s="16"/>
      <c r="M19" s="16">
        <f t="shared" si="0"/>
        <v>1.17568021498154</v>
      </c>
      <c r="N19" s="16">
        <f t="shared" si="1"/>
        <v>7.6483202287348035</v>
      </c>
    </row>
    <row r="20" spans="1:14" ht="13.15" customHeight="1" x14ac:dyDescent="0.2">
      <c r="A20" s="13"/>
      <c r="B20" s="13" t="s">
        <v>45</v>
      </c>
      <c r="C20" s="14"/>
      <c r="D20" s="31">
        <v>370</v>
      </c>
      <c r="E20" s="87">
        <v>0.69544950472717704</v>
      </c>
      <c r="F20" s="87"/>
      <c r="G20" s="31">
        <v>345</v>
      </c>
      <c r="H20" s="87">
        <v>0.64661231374754002</v>
      </c>
      <c r="I20" s="87"/>
      <c r="J20" s="31">
        <v>344</v>
      </c>
      <c r="K20" s="87">
        <v>0.63779293978048102</v>
      </c>
      <c r="L20" s="87"/>
      <c r="M20" s="87">
        <f>IFERROR(D20/G20*100-100,"-")</f>
        <v>7.2463768115942173</v>
      </c>
      <c r="N20" s="87">
        <f t="shared" si="1"/>
        <v>7.5581395348837077</v>
      </c>
    </row>
    <row r="21" spans="1:14" ht="13.15" customHeight="1" x14ac:dyDescent="0.2">
      <c r="A21" s="13"/>
      <c r="B21" s="13"/>
      <c r="C21" s="20" t="s">
        <v>197</v>
      </c>
      <c r="D21" s="31">
        <v>370</v>
      </c>
      <c r="E21" s="87">
        <v>0.69544950472717704</v>
      </c>
      <c r="F21" s="87"/>
      <c r="G21" s="31">
        <v>345</v>
      </c>
      <c r="H21" s="87">
        <v>0.64661231374754002</v>
      </c>
      <c r="I21" s="87"/>
      <c r="J21" s="31">
        <v>344</v>
      </c>
      <c r="K21" s="87">
        <v>0.63779293978048102</v>
      </c>
      <c r="L21" s="87"/>
      <c r="M21" s="87">
        <f>IFERROR(D21/G21*100-100,"-")</f>
        <v>7.2463768115942173</v>
      </c>
      <c r="N21" s="87">
        <f>IFERROR(D21/J21*100-100,"-")</f>
        <v>7.5581395348837077</v>
      </c>
    </row>
    <row r="22" spans="1:14" ht="13.15" customHeight="1" x14ac:dyDescent="0.2">
      <c r="C22" s="20" t="s">
        <v>196</v>
      </c>
      <c r="D22" s="31">
        <v>83</v>
      </c>
      <c r="E22" s="87">
        <v>0.15600624024960999</v>
      </c>
      <c r="F22" s="87"/>
      <c r="G22" s="31">
        <v>75</v>
      </c>
      <c r="H22" s="87">
        <v>0.140567894292944</v>
      </c>
      <c r="I22" s="87"/>
      <c r="J22" s="31">
        <v>83</v>
      </c>
      <c r="K22" s="87">
        <v>0.153886087214476</v>
      </c>
      <c r="L22" s="87"/>
      <c r="M22" s="151">
        <f t="shared" si="0"/>
        <v>10.666666666666671</v>
      </c>
      <c r="N22" s="151">
        <f t="shared" si="1"/>
        <v>0</v>
      </c>
    </row>
    <row r="23" spans="1:14" ht="13.15" customHeight="1" x14ac:dyDescent="0.2">
      <c r="B23" s="13" t="s">
        <v>46</v>
      </c>
      <c r="D23" s="31">
        <v>2642</v>
      </c>
      <c r="E23" s="87">
        <v>4.9658853824032496</v>
      </c>
      <c r="F23" s="87"/>
      <c r="G23" s="31">
        <v>2632</v>
      </c>
      <c r="H23" s="87">
        <v>4.9329959703870303</v>
      </c>
      <c r="I23" s="87"/>
      <c r="J23" s="31">
        <v>2454</v>
      </c>
      <c r="K23" s="87">
        <v>4.5498368436665704</v>
      </c>
      <c r="L23" s="87"/>
      <c r="M23" s="87">
        <f t="shared" si="0"/>
        <v>0.37993920972645867</v>
      </c>
      <c r="N23" s="87">
        <f t="shared" si="1"/>
        <v>7.6609616951915314</v>
      </c>
    </row>
    <row r="24" spans="1:14" ht="13.15" customHeight="1" x14ac:dyDescent="0.2">
      <c r="C24" s="20" t="s">
        <v>47</v>
      </c>
      <c r="D24" s="31">
        <v>1393</v>
      </c>
      <c r="E24" s="87">
        <v>2.6182734056350201</v>
      </c>
      <c r="F24" s="87"/>
      <c r="G24" s="31">
        <v>1386</v>
      </c>
      <c r="H24" s="87">
        <v>2.5976946865335999</v>
      </c>
      <c r="I24" s="87"/>
      <c r="J24" s="31">
        <v>1311</v>
      </c>
      <c r="K24" s="87">
        <v>2.4306585582913098</v>
      </c>
      <c r="L24" s="87"/>
      <c r="M24" s="87">
        <f t="shared" si="0"/>
        <v>0.50505050505049098</v>
      </c>
      <c r="N24" s="87">
        <f t="shared" si="1"/>
        <v>6.2547673531655192</v>
      </c>
    </row>
    <row r="25" spans="1:14" ht="13.15" customHeight="1" x14ac:dyDescent="0.2">
      <c r="C25" s="20" t="s">
        <v>48</v>
      </c>
      <c r="D25" s="31">
        <v>193</v>
      </c>
      <c r="E25" s="87">
        <v>0.36276149841174399</v>
      </c>
      <c r="F25" s="87"/>
      <c r="G25" s="31">
        <v>198</v>
      </c>
      <c r="H25" s="87">
        <v>0.37109924093337099</v>
      </c>
      <c r="I25" s="87"/>
      <c r="J25" s="31">
        <v>184</v>
      </c>
      <c r="K25" s="87">
        <v>0.34114506081281498</v>
      </c>
      <c r="L25" s="87"/>
      <c r="M25" s="87">
        <f t="shared" si="0"/>
        <v>-2.525252525252526</v>
      </c>
      <c r="N25" s="87">
        <f t="shared" si="1"/>
        <v>4.8913043478260931</v>
      </c>
    </row>
    <row r="26" spans="1:14" ht="13.15" customHeight="1" x14ac:dyDescent="0.2">
      <c r="C26" s="20" t="s">
        <v>49</v>
      </c>
      <c r="D26" s="31">
        <v>290</v>
      </c>
      <c r="E26" s="87">
        <v>0.54508204424562501</v>
      </c>
      <c r="F26" s="87"/>
      <c r="G26" s="31">
        <v>286</v>
      </c>
      <c r="H26" s="87">
        <v>0.53603223690375801</v>
      </c>
      <c r="I26" s="87"/>
      <c r="J26" s="31">
        <v>210</v>
      </c>
      <c r="K26" s="87">
        <v>0.38935034114506101</v>
      </c>
      <c r="L26" s="87"/>
      <c r="M26" s="87">
        <f>IFERROR(D26/G26*100-100,"-")</f>
        <v>1.3986013986014001</v>
      </c>
      <c r="N26" s="87">
        <f>IFERROR(D26/J26*100-100,"-")</f>
        <v>38.095238095238102</v>
      </c>
    </row>
    <row r="27" spans="1:14" ht="13.15" customHeight="1" x14ac:dyDescent="0.2">
      <c r="C27" s="20" t="s">
        <v>50</v>
      </c>
      <c r="D27" s="31">
        <v>683</v>
      </c>
      <c r="E27" s="87">
        <v>1.28376219386125</v>
      </c>
      <c r="F27" s="87"/>
      <c r="G27" s="31">
        <v>687</v>
      </c>
      <c r="H27" s="87">
        <v>1.2876019117233599</v>
      </c>
      <c r="I27" s="87"/>
      <c r="J27" s="31">
        <v>666</v>
      </c>
      <c r="K27" s="87">
        <v>1.2347967962029101</v>
      </c>
      <c r="L27" s="87"/>
      <c r="M27" s="87">
        <f>IFERROR(D27/G27*100-100,"-")</f>
        <v>-0.58224163027657028</v>
      </c>
      <c r="N27" s="87">
        <f>IFERROR(D27/J27*100-100,"-")</f>
        <v>2.5525525525525552</v>
      </c>
    </row>
    <row r="28" spans="1:14" ht="13.15" customHeight="1" x14ac:dyDescent="0.2">
      <c r="C28" s="20" t="s">
        <v>187</v>
      </c>
      <c r="D28" s="31">
        <v>83</v>
      </c>
      <c r="E28" s="87">
        <v>0.15600624024960999</v>
      </c>
      <c r="F28" s="87"/>
      <c r="G28" s="31">
        <v>75</v>
      </c>
      <c r="H28" s="87">
        <v>0.140567894292944</v>
      </c>
      <c r="I28" s="87"/>
      <c r="J28" s="31">
        <v>83</v>
      </c>
      <c r="K28" s="87">
        <v>0.153886087214476</v>
      </c>
      <c r="L28" s="87"/>
      <c r="M28" s="151">
        <f t="shared" si="0"/>
        <v>10.666666666666671</v>
      </c>
      <c r="N28" s="151">
        <f t="shared" si="1"/>
        <v>0</v>
      </c>
    </row>
    <row r="29" spans="1:14" s="13" customFormat="1" ht="12" customHeight="1" x14ac:dyDescent="0.2">
      <c r="A29" s="13" t="s">
        <v>190</v>
      </c>
      <c r="C29" s="14"/>
      <c r="D29" s="15">
        <v>3518</v>
      </c>
      <c r="E29" s="16">
        <v>6.6124090746762398</v>
      </c>
      <c r="F29" s="16"/>
      <c r="G29" s="15">
        <v>3431</v>
      </c>
      <c r="H29" s="16">
        <v>6.4305126042545204</v>
      </c>
      <c r="I29" s="16"/>
      <c r="J29" s="15">
        <v>3351</v>
      </c>
      <c r="K29" s="16">
        <v>6.2129190151290397</v>
      </c>
      <c r="L29" s="16"/>
      <c r="M29" s="16">
        <f t="shared" si="0"/>
        <v>2.5357038764208539</v>
      </c>
      <c r="N29" s="16">
        <f t="shared" si="1"/>
        <v>4.9835869889585069</v>
      </c>
    </row>
    <row r="30" spans="1:14" ht="13.15" customHeight="1" x14ac:dyDescent="0.2">
      <c r="C30" s="21" t="s">
        <v>51</v>
      </c>
      <c r="D30" s="31">
        <v>3318</v>
      </c>
      <c r="E30" s="87">
        <v>6.2364904234723602</v>
      </c>
      <c r="F30" s="87"/>
      <c r="G30" s="31">
        <v>3250</v>
      </c>
      <c r="H30" s="87">
        <v>6.0912754193608798</v>
      </c>
      <c r="I30" s="87"/>
      <c r="J30" s="31">
        <v>3330</v>
      </c>
      <c r="K30" s="87">
        <v>6.1739839810145396</v>
      </c>
      <c r="L30" s="87"/>
      <c r="M30" s="87">
        <f t="shared" si="0"/>
        <v>2.0923076923076849</v>
      </c>
      <c r="N30" s="87">
        <f t="shared" si="1"/>
        <v>-0.36036036036036023</v>
      </c>
    </row>
    <row r="31" spans="1:14" s="13" customFormat="1" ht="12" customHeight="1" x14ac:dyDescent="0.2">
      <c r="A31" s="13" t="s">
        <v>373</v>
      </c>
      <c r="C31" s="14"/>
      <c r="D31" s="15">
        <v>1217</v>
      </c>
      <c r="E31" s="16">
        <v>2.2874649925756101</v>
      </c>
      <c r="F31" s="16"/>
      <c r="G31" s="15">
        <v>1207</v>
      </c>
      <c r="H31" s="16">
        <v>2.2622059788211</v>
      </c>
      <c r="I31" s="16"/>
      <c r="J31" s="15">
        <v>1321</v>
      </c>
      <c r="K31" s="16">
        <v>2.44919905072679</v>
      </c>
      <c r="L31" s="16"/>
      <c r="M31" s="16">
        <f t="shared" si="0"/>
        <v>0.82850041425020038</v>
      </c>
      <c r="N31" s="16">
        <f t="shared" si="1"/>
        <v>-7.8728236184708607</v>
      </c>
    </row>
    <row r="32" spans="1:14" s="13" customFormat="1" ht="12" customHeight="1" x14ac:dyDescent="0.2">
      <c r="C32" s="14"/>
      <c r="D32" s="15"/>
      <c r="E32" s="16"/>
      <c r="F32" s="16"/>
      <c r="G32" s="15"/>
      <c r="H32" s="16"/>
      <c r="I32" s="16"/>
      <c r="J32" s="15"/>
      <c r="K32" s="16"/>
      <c r="L32" s="16"/>
      <c r="M32" s="16"/>
      <c r="N32" s="16"/>
    </row>
    <row r="33" spans="1:14" ht="12" customHeight="1" thickBot="1" x14ac:dyDescent="0.25">
      <c r="A33" s="22" t="s">
        <v>52</v>
      </c>
      <c r="B33" s="22"/>
      <c r="C33" s="23"/>
      <c r="D33" s="24">
        <v>53203</v>
      </c>
      <c r="E33" s="25">
        <v>100</v>
      </c>
      <c r="F33" s="25"/>
      <c r="G33" s="24">
        <v>53355</v>
      </c>
      <c r="H33" s="25">
        <v>100</v>
      </c>
      <c r="I33" s="25"/>
      <c r="J33" s="24">
        <v>53936</v>
      </c>
      <c r="K33" s="25">
        <v>100</v>
      </c>
      <c r="L33" s="25"/>
      <c r="M33" s="25">
        <f>D33/G33*100-100</f>
        <v>-0.28488426576703318</v>
      </c>
      <c r="N33" s="25">
        <f>D33/J33*100-100</f>
        <v>-1.3590180955206108</v>
      </c>
    </row>
    <row r="34" spans="1:14" ht="12.75" x14ac:dyDescent="0.2">
      <c r="A34" s="193" t="s">
        <v>379</v>
      </c>
      <c r="D34" s="145"/>
      <c r="E34" s="145"/>
      <c r="F34" s="145"/>
      <c r="N34" s="27"/>
    </row>
    <row r="35" spans="1:14" ht="23.1" customHeight="1" x14ac:dyDescent="0.2">
      <c r="A35" s="202" t="s">
        <v>299</v>
      </c>
      <c r="B35" s="202"/>
      <c r="C35" s="202"/>
      <c r="D35" s="202"/>
      <c r="E35" s="202"/>
      <c r="F35" s="202"/>
      <c r="G35" s="202"/>
      <c r="H35" s="202"/>
      <c r="I35" s="202"/>
      <c r="J35" s="202"/>
      <c r="K35" s="202"/>
      <c r="L35" s="202"/>
      <c r="M35" s="202"/>
      <c r="N35" s="202"/>
    </row>
    <row r="36" spans="1:14" x14ac:dyDescent="0.2">
      <c r="A36" s="36"/>
    </row>
  </sheetData>
  <mergeCells count="2">
    <mergeCell ref="A1:N1"/>
    <mergeCell ref="A35:N35"/>
  </mergeCells>
  <phoneticPr fontId="2" type="noConversion"/>
  <pageMargins left="0.75" right="0.75" top="1" bottom="1" header="0.5" footer="0.5"/>
  <pageSetup paperSize="9" scale="89" orientation="portrait" r:id="rId1"/>
  <headerFooter alignWithMargins="0">
    <oddHeader>&amp;C&amp;8Hela staden - Kvarstående sökande</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AF970-0770-4EF0-8388-8E5FC06BED29}">
  <sheetPr codeName="Blad18">
    <pageSetUpPr fitToPage="1"/>
  </sheetPr>
  <dimension ref="A1:M51"/>
  <sheetViews>
    <sheetView zoomScaleNormal="100" workbookViewId="0">
      <selection activeCell="M25" sqref="M25"/>
    </sheetView>
  </sheetViews>
  <sheetFormatPr defaultColWidth="9.28515625" defaultRowHeight="11.25" x14ac:dyDescent="0.2"/>
  <cols>
    <col min="1" max="1" width="21.140625" style="1" bestFit="1" customWidth="1"/>
    <col min="2" max="2" width="7.28515625" style="17" customWidth="1"/>
    <col min="3" max="3" width="9.5703125" style="49" customWidth="1"/>
    <col min="4" max="4" width="0.5703125" style="49" customWidth="1"/>
    <col min="5" max="5" width="7.28515625" style="17" customWidth="1"/>
    <col min="6" max="6" width="9.42578125" style="49" customWidth="1"/>
    <col min="7" max="7" width="0.5703125" style="49" customWidth="1"/>
    <col min="8" max="8" width="7.28515625" style="17" customWidth="1"/>
    <col min="9" max="9" width="10" style="49" customWidth="1"/>
    <col min="10" max="10" width="0.5703125" style="49" customWidth="1"/>
    <col min="11" max="11" width="7.28515625" style="17" customWidth="1"/>
    <col min="12" max="12" width="10.42578125" style="1" customWidth="1"/>
    <col min="13" max="16384" width="9.28515625" style="1"/>
  </cols>
  <sheetData>
    <row r="1" spans="1:12" ht="24" customHeight="1" thickBot="1" x14ac:dyDescent="0.25">
      <c r="A1" s="208" t="str">
        <f>"Tabell 19 Antalet öppet arbetslösa 16-66* år efter kassatillhörighet i stadsdelsområdena - kvarstående sista "&amp;(TEXT('Tab1'!$D$2,"MMMM"))&amp;" "&amp;TEXT('Tab1'!$D$2,"ÅÅÅÅ")</f>
        <v>Tabell 19 Antalet öppet arbetslösa 16-66* år efter kassatillhörighet i stadsdelsområdena - kvarstående sista maj 2026</v>
      </c>
      <c r="B1" s="209"/>
      <c r="C1" s="209"/>
      <c r="D1" s="209"/>
      <c r="E1" s="209"/>
      <c r="F1" s="209"/>
      <c r="G1" s="209"/>
      <c r="H1" s="209"/>
      <c r="I1" s="209"/>
      <c r="J1" s="209"/>
      <c r="K1" s="209"/>
      <c r="L1" s="209"/>
    </row>
    <row r="2" spans="1:12" ht="12.75" customHeight="1" x14ac:dyDescent="0.2">
      <c r="A2" s="2"/>
      <c r="B2" s="52" t="s">
        <v>80</v>
      </c>
      <c r="C2" s="69"/>
      <c r="D2" s="44"/>
      <c r="E2" s="45"/>
      <c r="F2" s="44"/>
      <c r="G2" s="44"/>
      <c r="H2" s="213" t="s">
        <v>84</v>
      </c>
      <c r="I2" s="213"/>
      <c r="J2" s="44"/>
      <c r="K2" s="46" t="s">
        <v>85</v>
      </c>
      <c r="L2" s="2"/>
    </row>
    <row r="3" spans="1:12" x14ac:dyDescent="0.2">
      <c r="B3" s="47" t="s">
        <v>81</v>
      </c>
      <c r="C3" s="48"/>
      <c r="E3" s="47" t="s">
        <v>82</v>
      </c>
      <c r="F3" s="48" t="s">
        <v>83</v>
      </c>
      <c r="H3" s="40"/>
      <c r="I3" s="48"/>
      <c r="K3" s="70"/>
      <c r="L3" s="40"/>
    </row>
    <row r="4" spans="1:12" ht="26.25" customHeight="1" x14ac:dyDescent="0.2">
      <c r="A4" s="40"/>
      <c r="B4" s="10" t="s">
        <v>32</v>
      </c>
      <c r="C4" s="50" t="s">
        <v>206</v>
      </c>
      <c r="D4" s="50"/>
      <c r="E4" s="10" t="s">
        <v>32</v>
      </c>
      <c r="F4" s="120" t="s">
        <v>206</v>
      </c>
      <c r="G4" s="50"/>
      <c r="H4" s="10" t="s">
        <v>32</v>
      </c>
      <c r="I4" s="50" t="s">
        <v>206</v>
      </c>
      <c r="J4" s="50"/>
      <c r="K4" s="10" t="s">
        <v>32</v>
      </c>
      <c r="L4" s="50" t="s">
        <v>206</v>
      </c>
    </row>
    <row r="5" spans="1:12" ht="10.15" hidden="1" customHeight="1" x14ac:dyDescent="0.2">
      <c r="B5" s="11" t="s">
        <v>350</v>
      </c>
      <c r="C5" s="139" t="s">
        <v>342</v>
      </c>
      <c r="D5" s="139" t="s">
        <v>304</v>
      </c>
      <c r="E5" s="11" t="s">
        <v>351</v>
      </c>
      <c r="F5" s="140" t="s">
        <v>343</v>
      </c>
      <c r="G5" s="139" t="s">
        <v>305</v>
      </c>
      <c r="H5" s="11" t="s">
        <v>352</v>
      </c>
      <c r="I5" s="139" t="s">
        <v>344</v>
      </c>
      <c r="J5" s="139" t="s">
        <v>317</v>
      </c>
      <c r="K5" s="11" t="s">
        <v>353</v>
      </c>
      <c r="L5" s="139" t="s">
        <v>345</v>
      </c>
    </row>
    <row r="6" spans="1:12" x14ac:dyDescent="0.2">
      <c r="A6" s="1" t="s">
        <v>216</v>
      </c>
      <c r="B6" s="96">
        <v>1724</v>
      </c>
      <c r="C6" s="90">
        <v>51.585876720526599</v>
      </c>
      <c r="D6" s="90"/>
      <c r="E6" s="96">
        <v>503</v>
      </c>
      <c r="F6" s="90">
        <v>15.050867743865901</v>
      </c>
      <c r="G6" s="90"/>
      <c r="H6" s="96">
        <v>1115</v>
      </c>
      <c r="I6" s="90">
        <v>33.363255535607401</v>
      </c>
      <c r="J6" s="90"/>
      <c r="K6" s="96">
        <v>3342</v>
      </c>
      <c r="L6" s="87">
        <v>100</v>
      </c>
    </row>
    <row r="7" spans="1:12" x14ac:dyDescent="0.2">
      <c r="A7" s="1" t="s">
        <v>92</v>
      </c>
      <c r="B7" s="96">
        <v>1223</v>
      </c>
      <c r="C7" s="90">
        <v>55.666818388711903</v>
      </c>
      <c r="D7" s="90"/>
      <c r="E7" s="96">
        <v>329</v>
      </c>
      <c r="F7" s="90">
        <v>14.974965862539801</v>
      </c>
      <c r="G7" s="90"/>
      <c r="H7" s="96">
        <v>645</v>
      </c>
      <c r="I7" s="90">
        <v>29.3582157487483</v>
      </c>
      <c r="J7" s="90"/>
      <c r="K7" s="96">
        <v>2197</v>
      </c>
      <c r="L7" s="87">
        <v>100</v>
      </c>
    </row>
    <row r="8" spans="1:12" x14ac:dyDescent="0.2">
      <c r="A8" s="1" t="s">
        <v>93</v>
      </c>
      <c r="B8" s="96">
        <v>935</v>
      </c>
      <c r="C8" s="90">
        <v>67.606652205350699</v>
      </c>
      <c r="D8" s="90"/>
      <c r="E8" s="96">
        <v>174</v>
      </c>
      <c r="F8" s="90">
        <v>12.5813449023861</v>
      </c>
      <c r="G8" s="90"/>
      <c r="H8" s="96">
        <v>274</v>
      </c>
      <c r="I8" s="90">
        <v>19.812002892263202</v>
      </c>
      <c r="J8" s="90"/>
      <c r="K8" s="96">
        <v>1383</v>
      </c>
      <c r="L8" s="87">
        <v>100</v>
      </c>
    </row>
    <row r="9" spans="1:12" x14ac:dyDescent="0.2">
      <c r="A9" s="1" t="s">
        <v>94</v>
      </c>
      <c r="B9" s="96">
        <v>889</v>
      </c>
      <c r="C9" s="90">
        <v>74.0833333333333</v>
      </c>
      <c r="D9" s="90"/>
      <c r="E9" s="96">
        <v>137</v>
      </c>
      <c r="F9" s="90">
        <v>11.4166666666667</v>
      </c>
      <c r="G9" s="90"/>
      <c r="H9" s="96">
        <v>174</v>
      </c>
      <c r="I9" s="90">
        <v>14.5</v>
      </c>
      <c r="J9" s="90"/>
      <c r="K9" s="96">
        <v>1200</v>
      </c>
      <c r="L9" s="87">
        <v>100</v>
      </c>
    </row>
    <row r="10" spans="1:12" x14ac:dyDescent="0.2">
      <c r="A10" s="1" t="s">
        <v>217</v>
      </c>
      <c r="B10" s="96">
        <v>1795</v>
      </c>
      <c r="C10" s="90">
        <v>73.625922887612802</v>
      </c>
      <c r="D10" s="90"/>
      <c r="E10" s="96">
        <v>254</v>
      </c>
      <c r="F10" s="90">
        <v>10.418375717801499</v>
      </c>
      <c r="G10" s="90"/>
      <c r="H10" s="96">
        <v>389</v>
      </c>
      <c r="I10" s="90">
        <v>15.9557013945857</v>
      </c>
      <c r="J10" s="90"/>
      <c r="K10" s="96">
        <v>2438</v>
      </c>
      <c r="L10" s="87">
        <v>100</v>
      </c>
    </row>
    <row r="11" spans="1:12" x14ac:dyDescent="0.2">
      <c r="A11" s="1" t="s">
        <v>95</v>
      </c>
      <c r="B11" s="96">
        <v>1636</v>
      </c>
      <c r="C11" s="90">
        <v>73.760144274120805</v>
      </c>
      <c r="D11" s="90"/>
      <c r="E11" s="96">
        <v>249</v>
      </c>
      <c r="F11" s="90">
        <v>11.2263300270514</v>
      </c>
      <c r="G11" s="90"/>
      <c r="H11" s="96">
        <v>333</v>
      </c>
      <c r="I11" s="90">
        <v>15.013525698827801</v>
      </c>
      <c r="J11" s="90"/>
      <c r="K11" s="96">
        <v>2218</v>
      </c>
      <c r="L11" s="87">
        <v>100</v>
      </c>
    </row>
    <row r="12" spans="1:12" x14ac:dyDescent="0.2">
      <c r="A12" s="1" t="s">
        <v>96</v>
      </c>
      <c r="B12" s="96">
        <v>1456</v>
      </c>
      <c r="C12" s="90">
        <v>60.490236809306197</v>
      </c>
      <c r="D12" s="90"/>
      <c r="E12" s="96">
        <v>351</v>
      </c>
      <c r="F12" s="90">
        <v>14.582467802243499</v>
      </c>
      <c r="G12" s="90"/>
      <c r="H12" s="96">
        <v>600</v>
      </c>
      <c r="I12" s="90">
        <v>24.9272953884504</v>
      </c>
      <c r="J12" s="90"/>
      <c r="K12" s="96">
        <v>2407</v>
      </c>
      <c r="L12" s="87">
        <v>100</v>
      </c>
    </row>
    <row r="13" spans="1:12" x14ac:dyDescent="0.2">
      <c r="A13" s="1" t="s">
        <v>97</v>
      </c>
      <c r="B13" s="96">
        <v>657</v>
      </c>
      <c r="C13" s="90">
        <v>64.035087719298204</v>
      </c>
      <c r="D13" s="90"/>
      <c r="E13" s="96">
        <v>137</v>
      </c>
      <c r="F13" s="90">
        <v>13.352826510721201</v>
      </c>
      <c r="G13" s="90"/>
      <c r="H13" s="96">
        <v>232</v>
      </c>
      <c r="I13" s="90">
        <v>22.612085769980499</v>
      </c>
      <c r="J13" s="90"/>
      <c r="K13" s="96">
        <v>1026</v>
      </c>
      <c r="L13" s="87">
        <v>100</v>
      </c>
    </row>
    <row r="14" spans="1:12" x14ac:dyDescent="0.2">
      <c r="A14" s="1" t="s">
        <v>98</v>
      </c>
      <c r="B14" s="96">
        <v>816</v>
      </c>
      <c r="C14" s="90">
        <v>60</v>
      </c>
      <c r="D14" s="90"/>
      <c r="E14" s="96">
        <v>201</v>
      </c>
      <c r="F14" s="90">
        <v>14.7794117647059</v>
      </c>
      <c r="G14" s="90"/>
      <c r="H14" s="96">
        <v>343</v>
      </c>
      <c r="I14" s="90">
        <v>25.220588235294102</v>
      </c>
      <c r="J14" s="90"/>
      <c r="K14" s="96">
        <v>1360</v>
      </c>
      <c r="L14" s="87">
        <v>100</v>
      </c>
    </row>
    <row r="15" spans="1:12" x14ac:dyDescent="0.2">
      <c r="A15" s="1" t="s">
        <v>198</v>
      </c>
      <c r="B15" s="96">
        <v>1586</v>
      </c>
      <c r="C15" s="90">
        <v>68.010291595197302</v>
      </c>
      <c r="D15" s="90"/>
      <c r="E15" s="96">
        <v>286</v>
      </c>
      <c r="F15" s="90">
        <v>12.264150943396199</v>
      </c>
      <c r="G15" s="90"/>
      <c r="H15" s="96">
        <v>460</v>
      </c>
      <c r="I15" s="90">
        <v>19.725557461406499</v>
      </c>
      <c r="J15" s="90"/>
      <c r="K15" s="96">
        <v>2332</v>
      </c>
      <c r="L15" s="87">
        <v>100</v>
      </c>
    </row>
    <row r="16" spans="1:12" x14ac:dyDescent="0.2">
      <c r="A16" s="1" t="s">
        <v>99</v>
      </c>
      <c r="B16" s="96">
        <v>746</v>
      </c>
      <c r="C16" s="90">
        <v>56.686930091185403</v>
      </c>
      <c r="D16" s="90"/>
      <c r="E16" s="96">
        <v>207</v>
      </c>
      <c r="F16" s="90">
        <v>15.729483282674799</v>
      </c>
      <c r="G16" s="90"/>
      <c r="H16" s="96">
        <v>363</v>
      </c>
      <c r="I16" s="90">
        <v>27.583586626139802</v>
      </c>
      <c r="J16" s="90"/>
      <c r="K16" s="96">
        <v>1316</v>
      </c>
      <c r="L16" s="87">
        <v>100</v>
      </c>
    </row>
    <row r="17" spans="1:13" x14ac:dyDescent="0.2">
      <c r="A17" s="1" t="s">
        <v>100</v>
      </c>
      <c r="B17" s="96">
        <v>550</v>
      </c>
      <c r="C17" s="91">
        <v>49.638989169675099</v>
      </c>
      <c r="D17" s="91"/>
      <c r="E17" s="96">
        <v>202</v>
      </c>
      <c r="F17" s="91">
        <v>18.231046931407899</v>
      </c>
      <c r="G17" s="91"/>
      <c r="H17" s="96">
        <v>356</v>
      </c>
      <c r="I17" s="91">
        <v>32.129963898916998</v>
      </c>
      <c r="J17" s="91"/>
      <c r="K17" s="96">
        <v>1108</v>
      </c>
      <c r="L17" s="19">
        <v>100</v>
      </c>
      <c r="M17" s="27"/>
    </row>
    <row r="18" spans="1:13" s="13" customFormat="1" ht="22.5" customHeight="1" thickBot="1" x14ac:dyDescent="0.25">
      <c r="A18" s="22" t="s">
        <v>101</v>
      </c>
      <c r="B18" s="130">
        <v>14013</v>
      </c>
      <c r="C18" s="92">
        <v>62.762574461414403</v>
      </c>
      <c r="D18" s="92"/>
      <c r="E18" s="130">
        <v>3030</v>
      </c>
      <c r="F18" s="92">
        <v>13.5710126752363</v>
      </c>
      <c r="G18" s="92"/>
      <c r="H18" s="130">
        <v>5284</v>
      </c>
      <c r="I18" s="92">
        <v>23.666412863349301</v>
      </c>
      <c r="J18" s="92"/>
      <c r="K18" s="130">
        <v>22327</v>
      </c>
      <c r="L18" s="25">
        <v>100</v>
      </c>
    </row>
    <row r="19" spans="1:13" ht="23.25" customHeight="1" x14ac:dyDescent="0.2">
      <c r="A19" s="202" t="s">
        <v>299</v>
      </c>
      <c r="B19" s="202"/>
      <c r="C19" s="202"/>
      <c r="D19" s="202"/>
      <c r="E19" s="202"/>
      <c r="F19" s="202"/>
      <c r="G19" s="202"/>
      <c r="H19" s="202"/>
      <c r="I19" s="202"/>
      <c r="J19" s="202"/>
      <c r="K19" s="202"/>
      <c r="L19" s="202"/>
    </row>
    <row r="24" spans="1:13" s="13" customFormat="1" x14ac:dyDescent="0.2">
      <c r="A24" s="1"/>
      <c r="B24" s="17"/>
      <c r="C24" s="49"/>
      <c r="D24" s="49"/>
      <c r="E24" s="17"/>
      <c r="F24" s="49"/>
      <c r="G24" s="49"/>
      <c r="H24" s="17"/>
      <c r="I24" s="49"/>
      <c r="J24" s="49"/>
      <c r="K24" s="14"/>
    </row>
    <row r="25" spans="1:13" x14ac:dyDescent="0.2">
      <c r="A25" s="13"/>
      <c r="B25" s="14"/>
      <c r="C25" s="72"/>
      <c r="D25" s="72"/>
      <c r="E25" s="14"/>
      <c r="F25" s="72"/>
      <c r="G25" s="72"/>
      <c r="H25" s="14"/>
      <c r="I25" s="72"/>
      <c r="J25" s="72"/>
    </row>
    <row r="33" spans="1:11" s="13" customFormat="1" x14ac:dyDescent="0.2">
      <c r="A33" s="1"/>
      <c r="B33" s="17"/>
      <c r="C33" s="49"/>
      <c r="D33" s="49"/>
      <c r="E33" s="17"/>
      <c r="F33" s="49"/>
      <c r="G33" s="49"/>
      <c r="H33" s="17"/>
      <c r="I33" s="49"/>
      <c r="J33" s="49"/>
      <c r="K33" s="14"/>
    </row>
    <row r="34" spans="1:11" x14ac:dyDescent="0.2">
      <c r="A34" s="13"/>
      <c r="B34" s="14"/>
      <c r="C34" s="72"/>
      <c r="D34" s="72"/>
      <c r="E34" s="14"/>
      <c r="F34" s="72"/>
      <c r="G34" s="72"/>
      <c r="H34" s="14"/>
      <c r="I34" s="72"/>
      <c r="J34" s="72"/>
    </row>
    <row r="41" spans="1:11" s="13" customFormat="1" x14ac:dyDescent="0.2">
      <c r="A41" s="1"/>
      <c r="B41" s="17"/>
      <c r="C41" s="49"/>
      <c r="D41" s="49"/>
      <c r="E41" s="17"/>
      <c r="F41" s="49"/>
      <c r="G41" s="49"/>
      <c r="H41" s="17"/>
      <c r="I41" s="49"/>
      <c r="J41" s="49"/>
      <c r="K41" s="14"/>
    </row>
    <row r="42" spans="1:11" x14ac:dyDescent="0.2">
      <c r="A42" s="13"/>
      <c r="B42" s="14"/>
      <c r="C42" s="72"/>
      <c r="D42" s="72"/>
      <c r="E42" s="14"/>
      <c r="F42" s="72"/>
      <c r="G42" s="72"/>
      <c r="H42" s="14"/>
      <c r="I42" s="72"/>
      <c r="J42" s="72"/>
    </row>
    <row r="50" spans="1:11" s="13" customFormat="1" x14ac:dyDescent="0.2">
      <c r="A50" s="1"/>
      <c r="B50" s="17"/>
      <c r="C50" s="49"/>
      <c r="D50" s="49"/>
      <c r="E50" s="17"/>
      <c r="F50" s="49"/>
      <c r="G50" s="49"/>
      <c r="H50" s="17"/>
      <c r="I50" s="49"/>
      <c r="J50" s="49"/>
      <c r="K50" s="14"/>
    </row>
    <row r="51" spans="1:11" x14ac:dyDescent="0.2">
      <c r="A51" s="13"/>
      <c r="B51" s="14"/>
      <c r="C51" s="72"/>
      <c r="D51" s="72"/>
      <c r="E51" s="14"/>
      <c r="F51" s="72"/>
      <c r="G51" s="72"/>
      <c r="H51" s="14"/>
      <c r="I51" s="72"/>
      <c r="J51" s="72"/>
    </row>
  </sheetData>
  <mergeCells count="3">
    <mergeCell ref="A1:L1"/>
    <mergeCell ref="H2:I2"/>
    <mergeCell ref="A19:L19"/>
  </mergeCells>
  <phoneticPr fontId="2" type="noConversion"/>
  <pageMargins left="0.75" right="0.75" top="1" bottom="1" header="0.5" footer="0.5"/>
  <pageSetup paperSize="9" scale="96" orientation="portrait" r:id="rId1"/>
  <headerFooter alignWithMargins="0">
    <oddHeader>&amp;C&amp;8Stadsdelsförvaltningarna - Kvarstående sökande</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A1356-EDDE-40D7-9097-84ADF39F5E7F}">
  <sheetPr codeName="Blad19"/>
  <dimension ref="A1:L40"/>
  <sheetViews>
    <sheetView zoomScaleNormal="100" workbookViewId="0">
      <selection activeCell="K6" sqref="K6"/>
    </sheetView>
  </sheetViews>
  <sheetFormatPr defaultColWidth="9.28515625" defaultRowHeight="11.25" x14ac:dyDescent="0.2"/>
  <cols>
    <col min="1" max="1" width="17.85546875" style="27" customWidth="1"/>
    <col min="2" max="4" width="7.5703125" style="27" customWidth="1"/>
    <col min="5" max="6" width="0.5703125" style="27" customWidth="1"/>
    <col min="7" max="9" width="7.5703125" style="27" customWidth="1"/>
    <col min="10" max="16384" width="9.28515625" style="27"/>
  </cols>
  <sheetData>
    <row r="1" spans="1:10" ht="26.25" customHeight="1" thickBot="1" x14ac:dyDescent="0.25">
      <c r="A1" s="201" t="s">
        <v>364</v>
      </c>
      <c r="B1" s="201"/>
      <c r="C1" s="201"/>
      <c r="D1" s="201"/>
      <c r="E1" s="201"/>
      <c r="F1" s="201"/>
      <c r="G1" s="201"/>
      <c r="H1" s="201"/>
      <c r="I1" s="201"/>
    </row>
    <row r="2" spans="1:10" s="66" customFormat="1" ht="21.75" customHeight="1" x14ac:dyDescent="0.2">
      <c r="A2" s="55"/>
      <c r="B2" s="206" t="s">
        <v>87</v>
      </c>
      <c r="C2" s="206"/>
      <c r="D2" s="206"/>
      <c r="E2" s="38"/>
      <c r="F2" s="38"/>
      <c r="G2" s="205" t="s">
        <v>200</v>
      </c>
      <c r="H2" s="206"/>
      <c r="I2" s="206"/>
    </row>
    <row r="3" spans="1:10" s="66" customFormat="1" ht="12" customHeight="1" x14ac:dyDescent="0.2">
      <c r="A3" s="67"/>
      <c r="B3" s="56" t="str">
        <f>Månad!A2</f>
        <v>Maj-26</v>
      </c>
      <c r="C3" s="56" t="str">
        <f>Månad!A3</f>
        <v>Apr-26</v>
      </c>
      <c r="D3" s="56" t="str">
        <f>Månad!A4</f>
        <v>Maj-25</v>
      </c>
      <c r="E3" s="89"/>
      <c r="F3" s="181" t="s">
        <v>349</v>
      </c>
      <c r="G3" s="64" t="str">
        <f>B24</f>
        <v>Maj-26</v>
      </c>
      <c r="H3" s="64" t="str">
        <f>C3</f>
        <v>Apr-26</v>
      </c>
      <c r="I3" s="64" t="str">
        <f>D3</f>
        <v>Maj-25</v>
      </c>
      <c r="J3" s="73"/>
    </row>
    <row r="4" spans="1:10" s="66" customFormat="1" ht="12" hidden="1" customHeight="1" x14ac:dyDescent="0.2">
      <c r="A4" s="141"/>
      <c r="B4" s="176" t="s">
        <v>404</v>
      </c>
      <c r="C4" s="176" t="s">
        <v>405</v>
      </c>
      <c r="D4" s="176" t="s">
        <v>406</v>
      </c>
      <c r="E4" s="180" t="s">
        <v>304</v>
      </c>
      <c r="F4" s="182" t="s">
        <v>305</v>
      </c>
      <c r="G4" s="179" t="s">
        <v>278</v>
      </c>
      <c r="H4" s="179" t="s">
        <v>281</v>
      </c>
      <c r="I4" s="179" t="s">
        <v>284</v>
      </c>
      <c r="J4" s="73"/>
    </row>
    <row r="5" spans="1:10" x14ac:dyDescent="0.2">
      <c r="A5" s="1" t="s">
        <v>216</v>
      </c>
      <c r="B5" s="18">
        <v>438</v>
      </c>
      <c r="C5" s="18">
        <v>410</v>
      </c>
      <c r="D5" s="18">
        <v>388</v>
      </c>
      <c r="E5" s="18"/>
      <c r="F5" s="18"/>
      <c r="G5" s="18">
        <v>3342</v>
      </c>
      <c r="H5" s="18">
        <v>3488</v>
      </c>
      <c r="I5" s="18">
        <v>3532</v>
      </c>
    </row>
    <row r="6" spans="1:10" x14ac:dyDescent="0.2">
      <c r="A6" s="1" t="s">
        <v>92</v>
      </c>
      <c r="B6" s="18">
        <v>274</v>
      </c>
      <c r="C6" s="18">
        <v>281</v>
      </c>
      <c r="D6" s="18">
        <v>276</v>
      </c>
      <c r="E6" s="18"/>
      <c r="F6" s="18"/>
      <c r="G6" s="18">
        <v>2197</v>
      </c>
      <c r="H6" s="18">
        <v>2217</v>
      </c>
      <c r="I6" s="18">
        <v>2148</v>
      </c>
    </row>
    <row r="7" spans="1:10" x14ac:dyDescent="0.2">
      <c r="A7" s="1" t="s">
        <v>93</v>
      </c>
      <c r="B7" s="18">
        <v>192</v>
      </c>
      <c r="C7" s="18">
        <v>199</v>
      </c>
      <c r="D7" s="18">
        <v>160</v>
      </c>
      <c r="E7" s="18"/>
      <c r="F7" s="18"/>
      <c r="G7" s="18">
        <v>1383</v>
      </c>
      <c r="H7" s="18">
        <v>1385</v>
      </c>
      <c r="I7" s="18">
        <v>1289</v>
      </c>
    </row>
    <row r="8" spans="1:10" x14ac:dyDescent="0.2">
      <c r="A8" s="1" t="s">
        <v>94</v>
      </c>
      <c r="B8" s="18">
        <v>157</v>
      </c>
      <c r="C8" s="18">
        <v>196</v>
      </c>
      <c r="D8" s="18">
        <v>196</v>
      </c>
      <c r="E8" s="18"/>
      <c r="F8" s="18"/>
      <c r="G8" s="18">
        <v>1200</v>
      </c>
      <c r="H8" s="18">
        <v>1195</v>
      </c>
      <c r="I8" s="18">
        <v>1204</v>
      </c>
    </row>
    <row r="9" spans="1:10" x14ac:dyDescent="0.2">
      <c r="A9" s="1" t="s">
        <v>217</v>
      </c>
      <c r="B9" s="18">
        <v>295</v>
      </c>
      <c r="C9" s="18">
        <v>366</v>
      </c>
      <c r="D9" s="18">
        <v>311</v>
      </c>
      <c r="E9" s="18"/>
      <c r="F9" s="18"/>
      <c r="G9" s="18">
        <v>2438</v>
      </c>
      <c r="H9" s="18">
        <v>2440</v>
      </c>
      <c r="I9" s="18">
        <v>2342</v>
      </c>
    </row>
    <row r="10" spans="1:10" x14ac:dyDescent="0.2">
      <c r="A10" s="1" t="s">
        <v>95</v>
      </c>
      <c r="B10" s="18">
        <v>309</v>
      </c>
      <c r="C10" s="18">
        <v>342</v>
      </c>
      <c r="D10" s="18">
        <v>355</v>
      </c>
      <c r="E10" s="18"/>
      <c r="F10" s="18"/>
      <c r="G10" s="18">
        <v>2218</v>
      </c>
      <c r="H10" s="18">
        <v>2200</v>
      </c>
      <c r="I10" s="18">
        <v>2134</v>
      </c>
    </row>
    <row r="11" spans="1:10" x14ac:dyDescent="0.2">
      <c r="A11" s="1" t="s">
        <v>96</v>
      </c>
      <c r="B11" s="18">
        <v>333</v>
      </c>
      <c r="C11" s="18">
        <v>379</v>
      </c>
      <c r="D11" s="18">
        <v>368</v>
      </c>
      <c r="E11" s="18"/>
      <c r="F11" s="18"/>
      <c r="G11" s="18">
        <v>2407</v>
      </c>
      <c r="H11" s="18">
        <v>2403</v>
      </c>
      <c r="I11" s="18">
        <v>2574</v>
      </c>
    </row>
    <row r="12" spans="1:10" x14ac:dyDescent="0.2">
      <c r="A12" s="1" t="s">
        <v>97</v>
      </c>
      <c r="B12" s="18">
        <v>136</v>
      </c>
      <c r="C12" s="18">
        <v>189</v>
      </c>
      <c r="D12" s="18">
        <v>128</v>
      </c>
      <c r="E12" s="18"/>
      <c r="F12" s="18"/>
      <c r="G12" s="18">
        <v>1026</v>
      </c>
      <c r="H12" s="18">
        <v>1010</v>
      </c>
      <c r="I12" s="18">
        <v>915</v>
      </c>
    </row>
    <row r="13" spans="1:10" x14ac:dyDescent="0.2">
      <c r="A13" s="1" t="s">
        <v>98</v>
      </c>
      <c r="B13" s="18">
        <v>186</v>
      </c>
      <c r="C13" s="18">
        <v>211</v>
      </c>
      <c r="D13" s="18">
        <v>166</v>
      </c>
      <c r="E13" s="18"/>
      <c r="F13" s="18"/>
      <c r="G13" s="18">
        <v>1360</v>
      </c>
      <c r="H13" s="18">
        <v>1339</v>
      </c>
      <c r="I13" s="18">
        <v>1419</v>
      </c>
    </row>
    <row r="14" spans="1:10" x14ac:dyDescent="0.2">
      <c r="A14" s="1" t="s">
        <v>198</v>
      </c>
      <c r="B14" s="18">
        <v>315</v>
      </c>
      <c r="C14" s="18">
        <v>363</v>
      </c>
      <c r="D14" s="18">
        <v>343</v>
      </c>
      <c r="E14" s="18"/>
      <c r="F14" s="18"/>
      <c r="G14" s="18">
        <v>2332</v>
      </c>
      <c r="H14" s="18">
        <v>2278</v>
      </c>
      <c r="I14" s="18">
        <v>2201</v>
      </c>
    </row>
    <row r="15" spans="1:10" x14ac:dyDescent="0.2">
      <c r="A15" s="1" t="s">
        <v>99</v>
      </c>
      <c r="B15" s="18">
        <v>136</v>
      </c>
      <c r="C15" s="18">
        <v>155</v>
      </c>
      <c r="D15" s="18">
        <v>145</v>
      </c>
      <c r="E15" s="18"/>
      <c r="F15" s="18"/>
      <c r="G15" s="18">
        <v>1316</v>
      </c>
      <c r="H15" s="18">
        <v>1351</v>
      </c>
      <c r="I15" s="18">
        <v>1331</v>
      </c>
    </row>
    <row r="16" spans="1:10" ht="22.5" x14ac:dyDescent="0.2">
      <c r="A16" s="17" t="s">
        <v>100</v>
      </c>
      <c r="B16" s="18">
        <v>129</v>
      </c>
      <c r="C16" s="18">
        <v>128</v>
      </c>
      <c r="D16" s="18">
        <v>208</v>
      </c>
      <c r="E16" s="18"/>
      <c r="F16" s="18"/>
      <c r="G16" s="18">
        <v>1108</v>
      </c>
      <c r="H16" s="18">
        <v>1104</v>
      </c>
      <c r="I16" s="18">
        <v>1952</v>
      </c>
    </row>
    <row r="17" spans="1:12" s="13" customFormat="1" ht="22.5" customHeight="1" thickBot="1" x14ac:dyDescent="0.25">
      <c r="A17" s="22" t="s">
        <v>101</v>
      </c>
      <c r="B17" s="24">
        <v>2900</v>
      </c>
      <c r="C17" s="24">
        <v>3219</v>
      </c>
      <c r="D17" s="24">
        <v>3044</v>
      </c>
      <c r="E17" s="24"/>
      <c r="F17" s="24"/>
      <c r="G17" s="24">
        <v>22327</v>
      </c>
      <c r="H17" s="24">
        <v>22410</v>
      </c>
      <c r="I17" s="24">
        <v>23041</v>
      </c>
    </row>
    <row r="18" spans="1:12" ht="45.75" customHeight="1" x14ac:dyDescent="0.2">
      <c r="A18" s="202" t="s">
        <v>193</v>
      </c>
      <c r="B18" s="202"/>
      <c r="C18" s="202"/>
      <c r="D18" s="202"/>
      <c r="E18" s="202"/>
      <c r="F18" s="202"/>
      <c r="G18" s="202"/>
      <c r="H18" s="202"/>
      <c r="I18" s="202"/>
    </row>
    <row r="19" spans="1:12" ht="38.25" customHeight="1" x14ac:dyDescent="0.2">
      <c r="A19" s="210" t="s">
        <v>299</v>
      </c>
      <c r="B19" s="211"/>
      <c r="C19" s="211"/>
      <c r="D19" s="211"/>
      <c r="E19" s="211"/>
      <c r="F19" s="211"/>
      <c r="G19" s="211"/>
      <c r="H19" s="211"/>
      <c r="I19" s="211"/>
      <c r="J19"/>
      <c r="K19"/>
      <c r="L19"/>
    </row>
    <row r="22" spans="1:12" ht="22.5" customHeight="1" thickBot="1" x14ac:dyDescent="0.25">
      <c r="A22" s="222" t="s">
        <v>371</v>
      </c>
      <c r="B22" s="222"/>
      <c r="C22" s="222"/>
      <c r="D22" s="222"/>
      <c r="E22" s="184"/>
      <c r="F22" s="184"/>
      <c r="G22" s="184"/>
      <c r="H22" s="184"/>
      <c r="I22" s="184"/>
    </row>
    <row r="23" spans="1:12" ht="27.6" customHeight="1" x14ac:dyDescent="0.2">
      <c r="A23" s="55"/>
      <c r="B23" s="205" t="s">
        <v>88</v>
      </c>
      <c r="C23" s="205"/>
      <c r="D23" s="205"/>
    </row>
    <row r="24" spans="1:12" ht="12" customHeight="1" x14ac:dyDescent="0.2">
      <c r="A24" s="67"/>
      <c r="B24" s="56" t="str">
        <f>Månad!A2</f>
        <v>Maj-26</v>
      </c>
      <c r="C24" s="56" t="str">
        <f>Månad!A3</f>
        <v>Apr-26</v>
      </c>
      <c r="D24" s="56" t="str">
        <f>Månad!A4</f>
        <v>Maj-25</v>
      </c>
    </row>
    <row r="25" spans="1:12" hidden="1" x14ac:dyDescent="0.2">
      <c r="A25" s="141"/>
      <c r="B25" s="185" t="s">
        <v>278</v>
      </c>
      <c r="C25" s="182" t="s">
        <v>281</v>
      </c>
      <c r="D25" s="175" t="s">
        <v>284</v>
      </c>
    </row>
    <row r="26" spans="1:12" x14ac:dyDescent="0.2">
      <c r="A26" s="1" t="s">
        <v>216</v>
      </c>
      <c r="B26" s="1">
        <v>870</v>
      </c>
      <c r="C26" s="31">
        <v>989</v>
      </c>
      <c r="D26" s="31">
        <v>1025</v>
      </c>
    </row>
    <row r="27" spans="1:12" x14ac:dyDescent="0.2">
      <c r="A27" s="1" t="s">
        <v>92</v>
      </c>
      <c r="B27" s="1">
        <v>699</v>
      </c>
      <c r="C27" s="31">
        <v>696</v>
      </c>
      <c r="D27" s="31">
        <v>532</v>
      </c>
    </row>
    <row r="28" spans="1:12" x14ac:dyDescent="0.2">
      <c r="A28" s="1" t="s">
        <v>93</v>
      </c>
      <c r="B28" s="31">
        <v>331</v>
      </c>
      <c r="C28" s="31">
        <v>316</v>
      </c>
      <c r="D28" s="31">
        <v>215</v>
      </c>
    </row>
    <row r="29" spans="1:12" x14ac:dyDescent="0.2">
      <c r="A29" s="1" t="s">
        <v>94</v>
      </c>
      <c r="B29" s="31">
        <v>255</v>
      </c>
      <c r="C29" s="31">
        <v>231</v>
      </c>
      <c r="D29" s="31">
        <v>184</v>
      </c>
    </row>
    <row r="30" spans="1:12" x14ac:dyDescent="0.2">
      <c r="A30" s="1" t="s">
        <v>217</v>
      </c>
      <c r="B30" s="31">
        <v>520</v>
      </c>
      <c r="C30" s="31">
        <v>518</v>
      </c>
      <c r="D30" s="31">
        <v>394</v>
      </c>
    </row>
    <row r="31" spans="1:12" x14ac:dyDescent="0.2">
      <c r="A31" s="1" t="s">
        <v>95</v>
      </c>
      <c r="B31" s="31">
        <v>442</v>
      </c>
      <c r="C31" s="31">
        <v>427</v>
      </c>
      <c r="D31" s="31">
        <v>409</v>
      </c>
    </row>
    <row r="32" spans="1:12" x14ac:dyDescent="0.2">
      <c r="A32" s="1" t="s">
        <v>96</v>
      </c>
      <c r="B32" s="31">
        <v>569</v>
      </c>
      <c r="C32" s="31">
        <v>574</v>
      </c>
      <c r="D32" s="31">
        <v>577</v>
      </c>
    </row>
    <row r="33" spans="1:9" x14ac:dyDescent="0.2">
      <c r="A33" s="1" t="s">
        <v>97</v>
      </c>
      <c r="B33" s="31">
        <v>247</v>
      </c>
      <c r="C33" s="31">
        <v>242</v>
      </c>
      <c r="D33" s="31">
        <v>217</v>
      </c>
    </row>
    <row r="34" spans="1:9" x14ac:dyDescent="0.2">
      <c r="A34" s="1" t="s">
        <v>98</v>
      </c>
      <c r="B34" s="31">
        <v>365</v>
      </c>
      <c r="C34" s="31">
        <v>361</v>
      </c>
      <c r="D34" s="31">
        <v>352</v>
      </c>
    </row>
    <row r="35" spans="1:9" x14ac:dyDescent="0.2">
      <c r="A35" s="1" t="s">
        <v>198</v>
      </c>
      <c r="B35" s="31">
        <v>483</v>
      </c>
      <c r="C35" s="31">
        <v>490</v>
      </c>
      <c r="D35" s="31">
        <v>430</v>
      </c>
    </row>
    <row r="36" spans="1:9" x14ac:dyDescent="0.2">
      <c r="A36" s="1" t="s">
        <v>99</v>
      </c>
      <c r="B36" s="31">
        <v>395</v>
      </c>
      <c r="C36" s="31">
        <v>400</v>
      </c>
      <c r="D36" s="31">
        <v>379</v>
      </c>
    </row>
    <row r="37" spans="1:9" ht="22.5" x14ac:dyDescent="0.2">
      <c r="A37" s="17" t="s">
        <v>100</v>
      </c>
      <c r="B37" s="31">
        <v>345</v>
      </c>
      <c r="C37" s="31">
        <v>336</v>
      </c>
      <c r="D37" s="31">
        <v>494</v>
      </c>
    </row>
    <row r="38" spans="1:9" ht="12" thickBot="1" x14ac:dyDescent="0.25">
      <c r="A38" s="22" t="s">
        <v>63</v>
      </c>
      <c r="B38" s="24">
        <v>5521</v>
      </c>
      <c r="C38" s="24">
        <v>5580</v>
      </c>
      <c r="D38" s="24">
        <v>5208</v>
      </c>
    </row>
    <row r="39" spans="1:9" s="35" customFormat="1" ht="56.25" customHeight="1" x14ac:dyDescent="0.2">
      <c r="A39" s="223" t="s">
        <v>354</v>
      </c>
      <c r="B39" s="224"/>
      <c r="C39" s="224"/>
      <c r="D39" s="224"/>
      <c r="E39" s="188"/>
      <c r="F39" s="188"/>
      <c r="G39" s="188"/>
      <c r="H39" s="188"/>
      <c r="I39" s="188"/>
    </row>
    <row r="40" spans="1:9" s="35" customFormat="1" ht="57.75" customHeight="1" x14ac:dyDescent="0.2">
      <c r="A40" s="202" t="s">
        <v>299</v>
      </c>
      <c r="B40" s="225"/>
      <c r="C40" s="225"/>
      <c r="D40" s="225"/>
      <c r="E40" s="188"/>
      <c r="F40" s="188"/>
      <c r="G40" s="188"/>
      <c r="H40" s="188"/>
      <c r="I40" s="188"/>
    </row>
  </sheetData>
  <mergeCells count="9">
    <mergeCell ref="A22:D22"/>
    <mergeCell ref="B23:D23"/>
    <mergeCell ref="A39:D39"/>
    <mergeCell ref="A40:D40"/>
    <mergeCell ref="A1:I1"/>
    <mergeCell ref="B2:D2"/>
    <mergeCell ref="G2:I2"/>
    <mergeCell ref="A18:I18"/>
    <mergeCell ref="A19:I19"/>
  </mergeCells>
  <phoneticPr fontId="2" type="noConversion"/>
  <pageMargins left="0.75" right="0.75" top="1" bottom="1" header="0.5" footer="0.5"/>
  <pageSetup paperSize="9" orientation="portrait" r:id="rId1"/>
  <headerFooter alignWithMargins="0">
    <oddHeader>&amp;C&amp;8Stadsdelsförvaltningarna - Sökande som fått arbete</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C1D37-D77A-4BB4-ADC3-DC42D014A8FC}">
  <sheetPr codeName="Blad20"/>
  <dimension ref="A1:L21"/>
  <sheetViews>
    <sheetView zoomScaleNormal="100" workbookViewId="0">
      <selection activeCell="A21" sqref="A21"/>
    </sheetView>
  </sheetViews>
  <sheetFormatPr defaultColWidth="9.28515625" defaultRowHeight="11.25" x14ac:dyDescent="0.2"/>
  <cols>
    <col min="1" max="1" width="20.42578125" style="27" customWidth="1"/>
    <col min="2" max="2" width="7.7109375" style="27" customWidth="1"/>
    <col min="3" max="3" width="6.7109375" style="27" customWidth="1"/>
    <col min="4" max="4" width="7.28515625" style="27" customWidth="1"/>
    <col min="5" max="5" width="0.5703125" style="27" customWidth="1"/>
    <col min="6" max="7" width="6.7109375" style="27" customWidth="1"/>
    <col min="8" max="8" width="7.28515625" style="27" customWidth="1"/>
    <col min="9" max="9" width="0.5703125" style="27" customWidth="1"/>
    <col min="10" max="11" width="6.7109375" style="27" customWidth="1"/>
    <col min="12" max="12" width="7.28515625" style="27" customWidth="1"/>
    <col min="13" max="17" width="6.7109375" style="27" customWidth="1"/>
    <col min="18" max="16384" width="9.28515625" style="27"/>
  </cols>
  <sheetData>
    <row r="1" spans="1:12" ht="24" customHeight="1" thickBot="1" x14ac:dyDescent="0.25">
      <c r="A1" s="201" t="str">
        <f>"Tabell 22 Antalet sökande 16-66* år som fått arbete" &amp; CHAR(185) &amp; " eller är kvarstående arbetslösa efter födelseland i stadsdelsområdena - sista "&amp;(TEXT(Månad!A2,"MMMM"))&amp;" "&amp;TEXT(Månad!A2,"ÅÅÅÅ")</f>
        <v>Tabell 22 Antalet sökande 16-66* år som fått arbete¹ eller är kvarstående arbetslösa efter födelseland i stadsdelsområdena - sista maj 2026</v>
      </c>
      <c r="B1" s="203"/>
      <c r="C1" s="203"/>
      <c r="D1" s="203"/>
      <c r="E1" s="203"/>
      <c r="F1" s="203"/>
      <c r="G1" s="203"/>
      <c r="H1" s="203"/>
      <c r="I1" s="203"/>
      <c r="J1" s="203"/>
      <c r="K1" s="203"/>
      <c r="L1" s="203"/>
    </row>
    <row r="2" spans="1:12" ht="22.5" customHeight="1" x14ac:dyDescent="0.2">
      <c r="A2" s="55"/>
      <c r="B2" s="206" t="s">
        <v>87</v>
      </c>
      <c r="C2" s="206"/>
      <c r="D2" s="206"/>
      <c r="E2" s="38"/>
      <c r="F2" s="205" t="s">
        <v>225</v>
      </c>
      <c r="G2" s="206"/>
      <c r="H2" s="206"/>
      <c r="I2" s="38"/>
      <c r="J2" s="205" t="s">
        <v>200</v>
      </c>
      <c r="K2" s="206"/>
      <c r="L2" s="206"/>
    </row>
    <row r="3" spans="1:12" ht="22.5" customHeight="1" x14ac:dyDescent="0.2">
      <c r="A3" s="67"/>
      <c r="B3" s="68" t="s">
        <v>129</v>
      </c>
      <c r="C3" s="68" t="s">
        <v>130</v>
      </c>
      <c r="D3" s="68" t="s">
        <v>63</v>
      </c>
      <c r="E3" s="68"/>
      <c r="F3" s="68" t="s">
        <v>129</v>
      </c>
      <c r="G3" s="68" t="s">
        <v>130</v>
      </c>
      <c r="H3" s="68" t="s">
        <v>63</v>
      </c>
      <c r="I3" s="68"/>
      <c r="J3" s="68" t="s">
        <v>129</v>
      </c>
      <c r="K3" s="68" t="s">
        <v>130</v>
      </c>
      <c r="L3" s="68" t="s">
        <v>63</v>
      </c>
    </row>
    <row r="4" spans="1:12" ht="12" hidden="1" customHeight="1" x14ac:dyDescent="0.2">
      <c r="A4" s="141"/>
      <c r="B4" s="142" t="s">
        <v>407</v>
      </c>
      <c r="C4" s="142" t="s">
        <v>408</v>
      </c>
      <c r="D4" s="142" t="s">
        <v>409</v>
      </c>
      <c r="E4" s="142" t="s">
        <v>304</v>
      </c>
      <c r="F4" s="142" t="s">
        <v>410</v>
      </c>
      <c r="G4" s="142" t="s">
        <v>411</v>
      </c>
      <c r="H4" s="142" t="s">
        <v>412</v>
      </c>
      <c r="I4" s="142" t="s">
        <v>305</v>
      </c>
      <c r="J4" s="142" t="s">
        <v>413</v>
      </c>
      <c r="K4" s="142" t="s">
        <v>414</v>
      </c>
      <c r="L4" s="142" t="s">
        <v>415</v>
      </c>
    </row>
    <row r="5" spans="1:12" x14ac:dyDescent="0.2">
      <c r="A5" s="1" t="s">
        <v>216</v>
      </c>
      <c r="B5" s="18">
        <v>85</v>
      </c>
      <c r="C5" s="18">
        <v>353</v>
      </c>
      <c r="D5" s="18">
        <v>438</v>
      </c>
      <c r="E5" s="18"/>
      <c r="F5" s="18">
        <v>56</v>
      </c>
      <c r="G5" s="18">
        <v>197</v>
      </c>
      <c r="H5" s="18">
        <v>253</v>
      </c>
      <c r="I5" s="18"/>
      <c r="J5" s="18">
        <v>804</v>
      </c>
      <c r="K5" s="18">
        <v>2538</v>
      </c>
      <c r="L5" s="18">
        <v>3342</v>
      </c>
    </row>
    <row r="6" spans="1:12" x14ac:dyDescent="0.2">
      <c r="A6" s="1" t="s">
        <v>92</v>
      </c>
      <c r="B6" s="18">
        <v>116</v>
      </c>
      <c r="C6" s="18">
        <v>158</v>
      </c>
      <c r="D6" s="18">
        <v>274</v>
      </c>
      <c r="E6" s="18"/>
      <c r="F6" s="18">
        <v>80</v>
      </c>
      <c r="G6" s="18">
        <v>85</v>
      </c>
      <c r="H6" s="18">
        <v>165</v>
      </c>
      <c r="I6" s="18"/>
      <c r="J6" s="18">
        <v>816</v>
      </c>
      <c r="K6" s="18">
        <v>1381</v>
      </c>
      <c r="L6" s="18">
        <v>2197</v>
      </c>
    </row>
    <row r="7" spans="1:12" x14ac:dyDescent="0.2">
      <c r="A7" s="1" t="s">
        <v>93</v>
      </c>
      <c r="B7" s="18">
        <v>132</v>
      </c>
      <c r="C7" s="18">
        <v>60</v>
      </c>
      <c r="D7" s="18">
        <v>192</v>
      </c>
      <c r="E7" s="18"/>
      <c r="F7" s="18">
        <v>90</v>
      </c>
      <c r="G7" s="18">
        <v>45</v>
      </c>
      <c r="H7" s="18">
        <v>135</v>
      </c>
      <c r="I7" s="18"/>
      <c r="J7" s="18">
        <v>863</v>
      </c>
      <c r="K7" s="18">
        <v>520</v>
      </c>
      <c r="L7" s="18">
        <v>1383</v>
      </c>
    </row>
    <row r="8" spans="1:12" x14ac:dyDescent="0.2">
      <c r="A8" s="1" t="s">
        <v>94</v>
      </c>
      <c r="B8" s="18">
        <v>123</v>
      </c>
      <c r="C8" s="18">
        <v>34</v>
      </c>
      <c r="D8" s="18">
        <v>157</v>
      </c>
      <c r="E8" s="18"/>
      <c r="F8" s="18">
        <v>96</v>
      </c>
      <c r="G8" s="18">
        <v>27</v>
      </c>
      <c r="H8" s="18">
        <v>123</v>
      </c>
      <c r="I8" s="18"/>
      <c r="J8" s="18">
        <v>814</v>
      </c>
      <c r="K8" s="18">
        <v>386</v>
      </c>
      <c r="L8" s="18">
        <v>1200</v>
      </c>
    </row>
    <row r="9" spans="1:12" x14ac:dyDescent="0.2">
      <c r="A9" s="1" t="s">
        <v>217</v>
      </c>
      <c r="B9" s="18">
        <v>223</v>
      </c>
      <c r="C9" s="18">
        <v>72</v>
      </c>
      <c r="D9" s="18">
        <v>295</v>
      </c>
      <c r="E9" s="18"/>
      <c r="F9" s="18">
        <v>168</v>
      </c>
      <c r="G9" s="18">
        <v>51</v>
      </c>
      <c r="H9" s="18">
        <v>219</v>
      </c>
      <c r="I9" s="18"/>
      <c r="J9" s="18">
        <v>1654</v>
      </c>
      <c r="K9" s="18">
        <v>784</v>
      </c>
      <c r="L9" s="18">
        <v>2438</v>
      </c>
    </row>
    <row r="10" spans="1:12" x14ac:dyDescent="0.2">
      <c r="A10" s="1" t="s">
        <v>95</v>
      </c>
      <c r="B10" s="18">
        <v>236</v>
      </c>
      <c r="C10" s="18">
        <v>73</v>
      </c>
      <c r="D10" s="18">
        <v>309</v>
      </c>
      <c r="E10" s="18"/>
      <c r="F10" s="18">
        <v>170</v>
      </c>
      <c r="G10" s="18">
        <v>55</v>
      </c>
      <c r="H10" s="18">
        <v>225</v>
      </c>
      <c r="I10" s="18"/>
      <c r="J10" s="18">
        <v>1629</v>
      </c>
      <c r="K10" s="18">
        <v>589</v>
      </c>
      <c r="L10" s="18">
        <v>2218</v>
      </c>
    </row>
    <row r="11" spans="1:12" x14ac:dyDescent="0.2">
      <c r="A11" s="1" t="s">
        <v>96</v>
      </c>
      <c r="B11" s="18">
        <v>174</v>
      </c>
      <c r="C11" s="18">
        <v>159</v>
      </c>
      <c r="D11" s="18">
        <v>333</v>
      </c>
      <c r="E11" s="18"/>
      <c r="F11" s="18">
        <v>120</v>
      </c>
      <c r="G11" s="18">
        <v>104</v>
      </c>
      <c r="H11" s="18">
        <v>224</v>
      </c>
      <c r="I11" s="18"/>
      <c r="J11" s="18">
        <v>1208</v>
      </c>
      <c r="K11" s="18">
        <v>1199</v>
      </c>
      <c r="L11" s="18">
        <v>2407</v>
      </c>
    </row>
    <row r="12" spans="1:12" x14ac:dyDescent="0.2">
      <c r="A12" s="1" t="s">
        <v>97</v>
      </c>
      <c r="B12" s="18">
        <v>99</v>
      </c>
      <c r="C12" s="18">
        <v>37</v>
      </c>
      <c r="D12" s="18">
        <v>136</v>
      </c>
      <c r="E12" s="18"/>
      <c r="F12" s="18">
        <v>66</v>
      </c>
      <c r="G12" s="18">
        <v>19</v>
      </c>
      <c r="H12" s="18">
        <v>85</v>
      </c>
      <c r="I12" s="18"/>
      <c r="J12" s="18">
        <v>631</v>
      </c>
      <c r="K12" s="18">
        <v>395</v>
      </c>
      <c r="L12" s="18">
        <v>1026</v>
      </c>
    </row>
    <row r="13" spans="1:12" x14ac:dyDescent="0.2">
      <c r="A13" s="1" t="s">
        <v>98</v>
      </c>
      <c r="B13" s="18">
        <v>119</v>
      </c>
      <c r="C13" s="18">
        <v>67</v>
      </c>
      <c r="D13" s="18">
        <v>186</v>
      </c>
      <c r="E13" s="18"/>
      <c r="F13" s="18">
        <v>83</v>
      </c>
      <c r="G13" s="18">
        <v>44</v>
      </c>
      <c r="H13" s="18">
        <v>127</v>
      </c>
      <c r="I13" s="18"/>
      <c r="J13" s="18">
        <v>737</v>
      </c>
      <c r="K13" s="18">
        <v>623</v>
      </c>
      <c r="L13" s="18">
        <v>1360</v>
      </c>
    </row>
    <row r="14" spans="1:12" x14ac:dyDescent="0.2">
      <c r="A14" s="1" t="s">
        <v>198</v>
      </c>
      <c r="B14" s="18">
        <v>223</v>
      </c>
      <c r="C14" s="18">
        <v>92</v>
      </c>
      <c r="D14" s="18">
        <v>315</v>
      </c>
      <c r="E14" s="18"/>
      <c r="F14" s="18">
        <v>169</v>
      </c>
      <c r="G14" s="18">
        <v>62</v>
      </c>
      <c r="H14" s="18">
        <v>231</v>
      </c>
      <c r="I14" s="18"/>
      <c r="J14" s="18">
        <v>1485</v>
      </c>
      <c r="K14" s="18">
        <v>847</v>
      </c>
      <c r="L14" s="18">
        <v>2332</v>
      </c>
    </row>
    <row r="15" spans="1:12" x14ac:dyDescent="0.2">
      <c r="A15" s="1" t="s">
        <v>99</v>
      </c>
      <c r="B15" s="18">
        <v>46</v>
      </c>
      <c r="C15" s="18">
        <v>90</v>
      </c>
      <c r="D15" s="18">
        <v>136</v>
      </c>
      <c r="E15" s="18"/>
      <c r="F15" s="18">
        <v>28</v>
      </c>
      <c r="G15" s="18">
        <v>59</v>
      </c>
      <c r="H15" s="18">
        <v>87</v>
      </c>
      <c r="I15" s="18"/>
      <c r="J15" s="18">
        <v>354</v>
      </c>
      <c r="K15" s="18">
        <v>962</v>
      </c>
      <c r="L15" s="18">
        <v>1316</v>
      </c>
    </row>
    <row r="16" spans="1:12" x14ac:dyDescent="0.2">
      <c r="A16" s="1" t="s">
        <v>100</v>
      </c>
      <c r="B16" s="18">
        <v>75</v>
      </c>
      <c r="C16" s="18">
        <v>54</v>
      </c>
      <c r="D16" s="18">
        <v>129</v>
      </c>
      <c r="E16" s="18"/>
      <c r="F16" s="18">
        <v>54</v>
      </c>
      <c r="G16" s="18">
        <v>31</v>
      </c>
      <c r="H16" s="18">
        <v>85</v>
      </c>
      <c r="I16" s="18"/>
      <c r="J16" s="18">
        <v>435</v>
      </c>
      <c r="K16" s="18">
        <v>673</v>
      </c>
      <c r="L16" s="18">
        <v>1108</v>
      </c>
    </row>
    <row r="17" spans="1:12" s="13" customFormat="1" ht="22.5" customHeight="1" thickBot="1" x14ac:dyDescent="0.25">
      <c r="A17" s="22" t="s">
        <v>131</v>
      </c>
      <c r="B17" s="15">
        <v>1651</v>
      </c>
      <c r="C17" s="15">
        <v>1249</v>
      </c>
      <c r="D17" s="15">
        <v>2900</v>
      </c>
      <c r="E17" s="24"/>
      <c r="F17" s="15">
        <v>1180</v>
      </c>
      <c r="G17" s="15">
        <v>779</v>
      </c>
      <c r="H17" s="15">
        <v>1959</v>
      </c>
      <c r="I17" s="24"/>
      <c r="J17" s="15">
        <v>11430</v>
      </c>
      <c r="K17" s="15">
        <v>10897</v>
      </c>
      <c r="L17" s="15">
        <v>22327</v>
      </c>
    </row>
    <row r="18" spans="1:12" ht="33.75" customHeight="1" x14ac:dyDescent="0.2">
      <c r="A18" s="204" t="s">
        <v>358</v>
      </c>
      <c r="B18" s="204"/>
      <c r="C18" s="204"/>
      <c r="D18" s="204"/>
      <c r="E18" s="204"/>
      <c r="F18" s="204"/>
      <c r="G18" s="204"/>
      <c r="H18" s="204"/>
      <c r="I18" s="204"/>
      <c r="J18" s="204"/>
      <c r="K18" s="204"/>
      <c r="L18" s="204"/>
    </row>
    <row r="19" spans="1:12" ht="23.25" customHeight="1" x14ac:dyDescent="0.2">
      <c r="A19" s="202" t="s">
        <v>359</v>
      </c>
      <c r="B19" s="202"/>
      <c r="C19" s="202"/>
      <c r="D19" s="202"/>
      <c r="E19" s="202"/>
      <c r="F19" s="202"/>
      <c r="G19" s="202"/>
      <c r="H19" s="202"/>
      <c r="I19" s="202"/>
      <c r="J19" s="202"/>
      <c r="K19" s="202"/>
      <c r="L19" s="202"/>
    </row>
    <row r="20" spans="1:12" ht="24.75" customHeight="1" x14ac:dyDescent="0.2">
      <c r="A20" s="202" t="s">
        <v>299</v>
      </c>
      <c r="B20" s="202"/>
      <c r="C20" s="202"/>
      <c r="D20" s="202"/>
      <c r="E20" s="202"/>
      <c r="F20" s="202"/>
      <c r="G20" s="202"/>
      <c r="H20" s="202"/>
      <c r="I20" s="202"/>
      <c r="J20" s="202"/>
      <c r="K20" s="202"/>
      <c r="L20" s="202"/>
    </row>
    <row r="21" spans="1:12" x14ac:dyDescent="0.2">
      <c r="L21" s="26"/>
    </row>
  </sheetData>
  <mergeCells count="7">
    <mergeCell ref="A20:L20"/>
    <mergeCell ref="A18:L18"/>
    <mergeCell ref="A19:L19"/>
    <mergeCell ref="A1:L1"/>
    <mergeCell ref="B2:D2"/>
    <mergeCell ref="F2:H2"/>
    <mergeCell ref="J2:L2"/>
  </mergeCells>
  <phoneticPr fontId="2" type="noConversion"/>
  <pageMargins left="0.75" right="0.75" top="1" bottom="1" header="0.5" footer="0.5"/>
  <pageSetup paperSize="9" orientation="portrait" r:id="rId1"/>
  <headerFooter alignWithMargins="0">
    <oddHeader>&amp;C&amp;8Stadsdelsförvaltningarna - Sökande som fått arbete</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6439D-66B3-4468-B9E4-6E292B2B9E15}">
  <sheetPr codeName="Blad21">
    <pageSetUpPr fitToPage="1"/>
  </sheetPr>
  <dimension ref="A1:L20"/>
  <sheetViews>
    <sheetView zoomScaleNormal="100" workbookViewId="0">
      <selection activeCell="R18" sqref="R18"/>
    </sheetView>
  </sheetViews>
  <sheetFormatPr defaultColWidth="9.28515625" defaultRowHeight="11.25" x14ac:dyDescent="0.2"/>
  <cols>
    <col min="1" max="1" width="20.5703125" style="1" customWidth="1"/>
    <col min="2" max="2" width="7.28515625" style="17" customWidth="1"/>
    <col min="3" max="3" width="8.7109375" style="49" customWidth="1"/>
    <col min="4" max="4" width="0.5703125" style="49" customWidth="1"/>
    <col min="5" max="5" width="7.28515625" style="17" customWidth="1"/>
    <col min="6" max="6" width="8.7109375" style="49" customWidth="1"/>
    <col min="7" max="7" width="0.5703125" style="49" customWidth="1"/>
    <col min="8" max="8" width="7.28515625" style="17" customWidth="1"/>
    <col min="9" max="9" width="8.7109375" style="49" customWidth="1"/>
    <col min="10" max="10" width="0.5703125" style="49" customWidth="1"/>
    <col min="11" max="11" width="7.28515625" style="17" customWidth="1"/>
    <col min="12" max="12" width="8.7109375" style="1" customWidth="1"/>
    <col min="13" max="16384" width="9.28515625" style="1"/>
  </cols>
  <sheetData>
    <row r="1" spans="1:12" ht="24" customHeight="1" thickBot="1" x14ac:dyDescent="0.25">
      <c r="A1" s="201" t="str">
        <f>"Tabell 23 Antalet öppet arbetslösa 16-66* år som fått arbete1 efter kassatillhörighet i stadsdelsområdena 
 - sista "&amp;(TEXT(Månad!A2,"MMMM"))&amp;" "&amp;TEXT(Månad!A2,"ÅÅÅÅ")</f>
        <v>Tabell 23 Antalet öppet arbetslösa 16-66* år som fått arbete1 efter kassatillhörighet i stadsdelsområdena 
 - sista maj 2026</v>
      </c>
      <c r="B1" s="201"/>
      <c r="C1" s="201"/>
      <c r="D1" s="201"/>
      <c r="E1" s="201"/>
      <c r="F1" s="201"/>
      <c r="G1" s="201"/>
      <c r="H1" s="201"/>
      <c r="I1" s="201"/>
      <c r="J1" s="201"/>
      <c r="K1" s="201"/>
      <c r="L1" s="201"/>
    </row>
    <row r="2" spans="1:12" ht="12.75" customHeight="1" x14ac:dyDescent="0.2">
      <c r="A2" s="2"/>
      <c r="B2" s="52" t="s">
        <v>80</v>
      </c>
      <c r="C2" s="69"/>
      <c r="D2" s="44"/>
      <c r="E2" s="45"/>
      <c r="F2" s="44"/>
      <c r="G2" s="44"/>
      <c r="H2" s="213" t="s">
        <v>84</v>
      </c>
      <c r="I2" s="213"/>
      <c r="J2" s="44"/>
      <c r="K2" s="46" t="s">
        <v>85</v>
      </c>
      <c r="L2" s="2"/>
    </row>
    <row r="3" spans="1:12" x14ac:dyDescent="0.2">
      <c r="B3" s="47" t="s">
        <v>81</v>
      </c>
      <c r="C3" s="48"/>
      <c r="E3" s="47" t="s">
        <v>82</v>
      </c>
      <c r="F3" s="48" t="s">
        <v>83</v>
      </c>
      <c r="H3" s="40"/>
      <c r="I3" s="48"/>
      <c r="K3" s="70"/>
      <c r="L3" s="40"/>
    </row>
    <row r="4" spans="1:12" ht="22.5" x14ac:dyDescent="0.2">
      <c r="A4" s="40"/>
      <c r="B4" s="10" t="s">
        <v>32</v>
      </c>
      <c r="C4" s="50" t="s">
        <v>86</v>
      </c>
      <c r="D4" s="50"/>
      <c r="E4" s="10" t="s">
        <v>32</v>
      </c>
      <c r="F4" s="50" t="s">
        <v>86</v>
      </c>
      <c r="G4" s="50"/>
      <c r="H4" s="10" t="s">
        <v>32</v>
      </c>
      <c r="I4" s="50" t="s">
        <v>86</v>
      </c>
      <c r="J4" s="50"/>
      <c r="K4" s="10" t="s">
        <v>32</v>
      </c>
      <c r="L4" s="50" t="s">
        <v>86</v>
      </c>
    </row>
    <row r="5" spans="1:12" ht="45" hidden="1" x14ac:dyDescent="0.2">
      <c r="B5" s="11" t="s">
        <v>383</v>
      </c>
      <c r="C5" s="139" t="s">
        <v>304</v>
      </c>
      <c r="D5" s="139" t="s">
        <v>305</v>
      </c>
      <c r="E5" s="11" t="s">
        <v>384</v>
      </c>
      <c r="F5" s="139" t="s">
        <v>385</v>
      </c>
      <c r="G5" s="139" t="s">
        <v>318</v>
      </c>
      <c r="H5" s="11" t="s">
        <v>386</v>
      </c>
      <c r="I5" s="139" t="s">
        <v>319</v>
      </c>
      <c r="J5" s="139" t="s">
        <v>320</v>
      </c>
      <c r="K5" s="11" t="s">
        <v>321</v>
      </c>
      <c r="L5" s="139" t="s">
        <v>322</v>
      </c>
    </row>
    <row r="6" spans="1:12" x14ac:dyDescent="0.2">
      <c r="A6" s="1" t="s">
        <v>216</v>
      </c>
      <c r="B6" s="96">
        <v>286</v>
      </c>
      <c r="C6" s="90">
        <v>65.296803652967995</v>
      </c>
      <c r="D6" s="90"/>
      <c r="E6" s="96">
        <v>62</v>
      </c>
      <c r="F6" s="90">
        <v>14.155251141552499</v>
      </c>
      <c r="G6" s="90"/>
      <c r="H6" s="96">
        <v>90</v>
      </c>
      <c r="I6" s="90">
        <v>20.5479452054795</v>
      </c>
      <c r="J6" s="90"/>
      <c r="K6" s="96">
        <v>438</v>
      </c>
      <c r="L6" s="87">
        <v>100</v>
      </c>
    </row>
    <row r="7" spans="1:12" x14ac:dyDescent="0.2">
      <c r="A7" s="1" t="s">
        <v>92</v>
      </c>
      <c r="B7" s="96">
        <v>197</v>
      </c>
      <c r="C7" s="90">
        <v>71.897810218978094</v>
      </c>
      <c r="D7" s="90"/>
      <c r="E7" s="96">
        <v>40</v>
      </c>
      <c r="F7" s="90">
        <v>14.5985401459854</v>
      </c>
      <c r="G7" s="90"/>
      <c r="H7" s="96">
        <v>37</v>
      </c>
      <c r="I7" s="90">
        <v>13.503649635036499</v>
      </c>
      <c r="J7" s="90"/>
      <c r="K7" s="96">
        <v>274</v>
      </c>
      <c r="L7" s="87">
        <v>100</v>
      </c>
    </row>
    <row r="8" spans="1:12" x14ac:dyDescent="0.2">
      <c r="A8" s="1" t="s">
        <v>93</v>
      </c>
      <c r="B8" s="96">
        <v>145</v>
      </c>
      <c r="C8" s="90">
        <v>75.5208333333333</v>
      </c>
      <c r="D8" s="90"/>
      <c r="E8" s="96">
        <v>21</v>
      </c>
      <c r="F8" s="90">
        <v>10.9375</v>
      </c>
      <c r="G8" s="90"/>
      <c r="H8" s="96">
        <v>26</v>
      </c>
      <c r="I8" s="90">
        <v>13.5416666666667</v>
      </c>
      <c r="J8" s="90"/>
      <c r="K8" s="96">
        <v>192</v>
      </c>
      <c r="L8" s="87">
        <v>100</v>
      </c>
    </row>
    <row r="9" spans="1:12" x14ac:dyDescent="0.2">
      <c r="A9" s="1" t="s">
        <v>94</v>
      </c>
      <c r="B9" s="96">
        <v>124</v>
      </c>
      <c r="C9" s="90">
        <v>78.980891719745202</v>
      </c>
      <c r="D9" s="90"/>
      <c r="E9" s="96">
        <v>21</v>
      </c>
      <c r="F9" s="90">
        <v>13.375796178343901</v>
      </c>
      <c r="G9" s="90"/>
      <c r="H9" s="96">
        <v>12</v>
      </c>
      <c r="I9" s="90">
        <v>7.6433121019108299</v>
      </c>
      <c r="J9" s="90"/>
      <c r="K9" s="96">
        <v>157</v>
      </c>
      <c r="L9" s="87">
        <v>100</v>
      </c>
    </row>
    <row r="10" spans="1:12" x14ac:dyDescent="0.2">
      <c r="A10" s="1" t="s">
        <v>217</v>
      </c>
      <c r="B10" s="96">
        <v>226</v>
      </c>
      <c r="C10" s="90">
        <v>76.610169491525397</v>
      </c>
      <c r="D10" s="90"/>
      <c r="E10" s="96">
        <v>37</v>
      </c>
      <c r="F10" s="90">
        <v>12.542372881355901</v>
      </c>
      <c r="G10" s="90"/>
      <c r="H10" s="96">
        <v>32</v>
      </c>
      <c r="I10" s="90">
        <v>10.847457627118599</v>
      </c>
      <c r="J10" s="90"/>
      <c r="K10" s="96">
        <v>295</v>
      </c>
      <c r="L10" s="87">
        <v>100</v>
      </c>
    </row>
    <row r="11" spans="1:12" x14ac:dyDescent="0.2">
      <c r="A11" s="1" t="s">
        <v>95</v>
      </c>
      <c r="B11" s="96">
        <v>237</v>
      </c>
      <c r="C11" s="90">
        <v>76.699029126213603</v>
      </c>
      <c r="D11" s="90"/>
      <c r="E11" s="96">
        <v>28</v>
      </c>
      <c r="F11" s="90">
        <v>9.0614886731391593</v>
      </c>
      <c r="G11" s="90"/>
      <c r="H11" s="96">
        <v>44</v>
      </c>
      <c r="I11" s="90">
        <v>14.239482200647201</v>
      </c>
      <c r="J11" s="90"/>
      <c r="K11" s="96">
        <v>309</v>
      </c>
      <c r="L11" s="87">
        <v>100</v>
      </c>
    </row>
    <row r="12" spans="1:12" x14ac:dyDescent="0.2">
      <c r="A12" s="1" t="s">
        <v>96</v>
      </c>
      <c r="B12" s="96">
        <v>231</v>
      </c>
      <c r="C12" s="90">
        <v>69.369369369369394</v>
      </c>
      <c r="D12" s="90"/>
      <c r="E12" s="96">
        <v>46</v>
      </c>
      <c r="F12" s="90">
        <v>13.8138138138138</v>
      </c>
      <c r="G12" s="90"/>
      <c r="H12" s="96">
        <v>56</v>
      </c>
      <c r="I12" s="90">
        <v>16.8168168168168</v>
      </c>
      <c r="J12" s="90"/>
      <c r="K12" s="96">
        <v>333</v>
      </c>
      <c r="L12" s="87">
        <v>100</v>
      </c>
    </row>
    <row r="13" spans="1:12" x14ac:dyDescent="0.2">
      <c r="A13" s="1" t="s">
        <v>97</v>
      </c>
      <c r="B13" s="96">
        <v>104</v>
      </c>
      <c r="C13" s="90">
        <v>76.470588235294102</v>
      </c>
      <c r="D13" s="90"/>
      <c r="E13" s="96">
        <v>16</v>
      </c>
      <c r="F13" s="90">
        <v>11.764705882352899</v>
      </c>
      <c r="G13" s="90"/>
      <c r="H13" s="96">
        <v>16</v>
      </c>
      <c r="I13" s="90">
        <v>11.764705882352899</v>
      </c>
      <c r="J13" s="90"/>
      <c r="K13" s="96">
        <v>136</v>
      </c>
      <c r="L13" s="87">
        <v>100</v>
      </c>
    </row>
    <row r="14" spans="1:12" x14ac:dyDescent="0.2">
      <c r="A14" s="1" t="s">
        <v>98</v>
      </c>
      <c r="B14" s="96">
        <v>119</v>
      </c>
      <c r="C14" s="90">
        <v>63.978494623655898</v>
      </c>
      <c r="D14" s="90"/>
      <c r="E14" s="96">
        <v>31</v>
      </c>
      <c r="F14" s="90">
        <v>16.6666666666667</v>
      </c>
      <c r="G14" s="90"/>
      <c r="H14" s="96">
        <v>36</v>
      </c>
      <c r="I14" s="90">
        <v>19.354838709677399</v>
      </c>
      <c r="J14" s="90"/>
      <c r="K14" s="96">
        <v>186</v>
      </c>
      <c r="L14" s="87">
        <v>100</v>
      </c>
    </row>
    <row r="15" spans="1:12" x14ac:dyDescent="0.2">
      <c r="A15" s="1" t="s">
        <v>198</v>
      </c>
      <c r="B15" s="96">
        <v>221</v>
      </c>
      <c r="C15" s="90">
        <v>70.158730158730194</v>
      </c>
      <c r="D15" s="90"/>
      <c r="E15" s="96">
        <v>42</v>
      </c>
      <c r="F15" s="90">
        <v>13.3333333333333</v>
      </c>
      <c r="G15" s="90"/>
      <c r="H15" s="96">
        <v>52</v>
      </c>
      <c r="I15" s="90">
        <v>16.507936507936499</v>
      </c>
      <c r="J15" s="90"/>
      <c r="K15" s="96">
        <v>315</v>
      </c>
      <c r="L15" s="87">
        <v>100</v>
      </c>
    </row>
    <row r="16" spans="1:12" x14ac:dyDescent="0.2">
      <c r="A16" s="1" t="s">
        <v>99</v>
      </c>
      <c r="B16" s="96">
        <v>89</v>
      </c>
      <c r="C16" s="90">
        <v>65.441176470588204</v>
      </c>
      <c r="D16" s="90"/>
      <c r="E16" s="96">
        <v>20</v>
      </c>
      <c r="F16" s="90">
        <v>14.705882352941201</v>
      </c>
      <c r="G16" s="90"/>
      <c r="H16" s="96">
        <v>27</v>
      </c>
      <c r="I16" s="90">
        <v>19.852941176470601</v>
      </c>
      <c r="J16" s="90"/>
      <c r="K16" s="96">
        <v>136</v>
      </c>
      <c r="L16" s="87">
        <v>100</v>
      </c>
    </row>
    <row r="17" spans="1:12" x14ac:dyDescent="0.2">
      <c r="A17" s="1" t="s">
        <v>100</v>
      </c>
      <c r="B17" s="96">
        <v>81</v>
      </c>
      <c r="C17" s="90">
        <v>62.790697674418603</v>
      </c>
      <c r="D17" s="91"/>
      <c r="E17" s="96">
        <v>23</v>
      </c>
      <c r="F17" s="91">
        <v>17.829457364341099</v>
      </c>
      <c r="G17" s="91"/>
      <c r="H17" s="96">
        <v>25</v>
      </c>
      <c r="I17" s="91">
        <v>19.379844961240298</v>
      </c>
      <c r="J17" s="91"/>
      <c r="K17" s="96">
        <v>129</v>
      </c>
      <c r="L17" s="19">
        <v>100</v>
      </c>
    </row>
    <row r="18" spans="1:12" s="13" customFormat="1" ht="22.5" customHeight="1" thickBot="1" x14ac:dyDescent="0.25">
      <c r="A18" s="22" t="s">
        <v>101</v>
      </c>
      <c r="B18" s="97">
        <v>2060</v>
      </c>
      <c r="C18" s="131">
        <v>71.034482758620697</v>
      </c>
      <c r="D18" s="92"/>
      <c r="E18" s="97">
        <v>387</v>
      </c>
      <c r="F18" s="92">
        <v>13.3448275862069</v>
      </c>
      <c r="G18" s="92"/>
      <c r="H18" s="97">
        <v>453</v>
      </c>
      <c r="I18" s="92">
        <v>15.6206896551724</v>
      </c>
      <c r="J18" s="92"/>
      <c r="K18" s="97">
        <v>2900</v>
      </c>
      <c r="L18" s="25">
        <v>100</v>
      </c>
    </row>
    <row r="19" spans="1:12" ht="35.25" customHeight="1" x14ac:dyDescent="0.2">
      <c r="A19" s="204" t="s">
        <v>193</v>
      </c>
      <c r="B19" s="204"/>
      <c r="C19" s="204"/>
      <c r="D19" s="204"/>
      <c r="E19" s="204"/>
      <c r="F19" s="204"/>
      <c r="G19" s="204"/>
      <c r="H19" s="204"/>
      <c r="I19" s="204"/>
      <c r="J19" s="204"/>
      <c r="K19" s="204"/>
      <c r="L19" s="204"/>
    </row>
    <row r="20" spans="1:12" ht="27.75" customHeight="1" x14ac:dyDescent="0.2">
      <c r="A20" s="210" t="s">
        <v>299</v>
      </c>
      <c r="B20" s="211"/>
      <c r="C20" s="211"/>
      <c r="D20" s="211"/>
      <c r="E20" s="211"/>
      <c r="F20" s="211"/>
      <c r="G20" s="211"/>
      <c r="H20" s="211"/>
      <c r="I20" s="211"/>
      <c r="J20" s="211"/>
      <c r="K20" s="211"/>
      <c r="L20" s="211"/>
    </row>
  </sheetData>
  <mergeCells count="4">
    <mergeCell ref="A19:L19"/>
    <mergeCell ref="H2:I2"/>
    <mergeCell ref="A20:L20"/>
    <mergeCell ref="A1:L1"/>
  </mergeCells>
  <phoneticPr fontId="2" type="noConversion"/>
  <pageMargins left="0.75" right="0.75" top="1" bottom="1" header="0.5" footer="0.5"/>
  <pageSetup paperSize="9" orientation="portrait" r:id="rId1"/>
  <headerFooter alignWithMargins="0">
    <oddHeader>&amp;C&amp;8Stadsdelsförvaltningarna - Sökande som fått arbete</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B46D4-9067-4F34-8769-A4B0C8E8B968}">
  <sheetPr codeName="Blad22">
    <pageSetUpPr fitToPage="1"/>
  </sheetPr>
  <dimension ref="A1:N42"/>
  <sheetViews>
    <sheetView zoomScaleNormal="100" workbookViewId="0">
      <selection activeCell="R15" sqref="R15"/>
    </sheetView>
  </sheetViews>
  <sheetFormatPr defaultColWidth="9.28515625" defaultRowHeight="11.25" x14ac:dyDescent="0.2"/>
  <cols>
    <col min="1" max="1" width="8.140625" style="27" customWidth="1"/>
    <col min="2" max="2" width="7" style="27" customWidth="1"/>
    <col min="3" max="3" width="8.42578125" style="27" customWidth="1"/>
    <col min="4" max="5" width="7" style="27" customWidth="1"/>
    <col min="6" max="6" width="9.28515625" style="27" customWidth="1"/>
    <col min="7" max="7" width="6.7109375" style="27" customWidth="1"/>
    <col min="8" max="8" width="10" style="27" customWidth="1"/>
    <col min="9" max="9" width="6.28515625" style="27" customWidth="1"/>
    <col min="10" max="10" width="6.5703125" style="27" customWidth="1"/>
    <col min="11" max="11" width="9" style="27" customWidth="1"/>
    <col min="12" max="12" width="7" style="27" customWidth="1"/>
    <col min="13" max="13" width="7.42578125" style="27" customWidth="1"/>
    <col min="14" max="14" width="10.28515625" style="13" bestFit="1" customWidth="1"/>
    <col min="15" max="16384" width="9.28515625" style="27"/>
  </cols>
  <sheetData>
    <row r="1" spans="1:14" ht="12" thickBot="1" x14ac:dyDescent="0.25">
      <c r="A1" s="219" t="s">
        <v>365</v>
      </c>
      <c r="B1" s="219"/>
      <c r="C1" s="219"/>
      <c r="D1" s="219"/>
      <c r="E1" s="219"/>
      <c r="F1" s="219"/>
      <c r="G1" s="219"/>
      <c r="H1" s="219"/>
      <c r="I1" s="219"/>
      <c r="J1" s="219"/>
      <c r="K1" s="219"/>
      <c r="L1" s="219"/>
      <c r="M1" s="219"/>
      <c r="N1" s="219"/>
    </row>
    <row r="2" spans="1:14" ht="11.25" customHeight="1" x14ac:dyDescent="0.2">
      <c r="A2" s="232" t="s">
        <v>139</v>
      </c>
      <c r="B2" s="226" t="s">
        <v>218</v>
      </c>
      <c r="C2" s="228" t="s">
        <v>92</v>
      </c>
      <c r="D2" s="228" t="s">
        <v>93</v>
      </c>
      <c r="E2" s="228" t="s">
        <v>134</v>
      </c>
      <c r="F2" s="226" t="s">
        <v>219</v>
      </c>
      <c r="G2" s="228" t="s">
        <v>135</v>
      </c>
      <c r="H2" s="228" t="s">
        <v>96</v>
      </c>
      <c r="I2" s="228" t="s">
        <v>136</v>
      </c>
      <c r="J2" s="228" t="s">
        <v>98</v>
      </c>
      <c r="K2" s="226" t="s">
        <v>199</v>
      </c>
      <c r="L2" s="228" t="s">
        <v>137</v>
      </c>
      <c r="M2" s="228" t="s">
        <v>138</v>
      </c>
      <c r="N2" s="232" t="s">
        <v>101</v>
      </c>
    </row>
    <row r="3" spans="1:14" x14ac:dyDescent="0.2">
      <c r="A3" s="233"/>
      <c r="B3" s="227"/>
      <c r="C3" s="227"/>
      <c r="D3" s="231"/>
      <c r="E3" s="227"/>
      <c r="F3" s="227"/>
      <c r="G3" s="227"/>
      <c r="H3" s="227"/>
      <c r="I3" s="227"/>
      <c r="J3" s="231"/>
      <c r="K3" s="227"/>
      <c r="L3" s="227"/>
      <c r="M3" s="227"/>
      <c r="N3" s="234"/>
    </row>
    <row r="4" spans="1:14" ht="12.75" hidden="1" x14ac:dyDescent="0.2">
      <c r="A4" t="s">
        <v>416</v>
      </c>
      <c r="B4" s="143" t="s">
        <v>417</v>
      </c>
      <c r="C4" s="143" t="s">
        <v>418</v>
      </c>
      <c r="D4" s="144" t="s">
        <v>419</v>
      </c>
      <c r="E4" s="143" t="s">
        <v>420</v>
      </c>
      <c r="F4" s="143" t="s">
        <v>421</v>
      </c>
      <c r="G4" s="143" t="s">
        <v>422</v>
      </c>
      <c r="H4" s="143" t="s">
        <v>423</v>
      </c>
      <c r="I4" s="143" t="s">
        <v>424</v>
      </c>
      <c r="J4" s="144" t="s">
        <v>425</v>
      </c>
      <c r="K4" s="143" t="s">
        <v>426</v>
      </c>
      <c r="L4" s="143" t="s">
        <v>427</v>
      </c>
      <c r="M4" s="143" t="s">
        <v>428</v>
      </c>
      <c r="N4" s="145" t="s">
        <v>429</v>
      </c>
    </row>
    <row r="5" spans="1:14" x14ac:dyDescent="0.2">
      <c r="A5" s="100" t="s">
        <v>227</v>
      </c>
      <c r="B5" s="100">
        <v>2870</v>
      </c>
      <c r="C5" s="100">
        <v>1575</v>
      </c>
      <c r="D5" s="100">
        <v>837</v>
      </c>
      <c r="E5" s="100">
        <v>762</v>
      </c>
      <c r="F5" s="100">
        <v>1610</v>
      </c>
      <c r="G5" s="100">
        <v>1621</v>
      </c>
      <c r="H5" s="100">
        <v>1950</v>
      </c>
      <c r="I5" s="100">
        <v>673</v>
      </c>
      <c r="J5" s="100">
        <v>1007</v>
      </c>
      <c r="K5" s="100">
        <v>1663</v>
      </c>
      <c r="L5" s="100">
        <v>1018</v>
      </c>
      <c r="M5" s="100">
        <v>1314</v>
      </c>
      <c r="N5" s="101">
        <v>16900</v>
      </c>
    </row>
    <row r="6" spans="1:14" x14ac:dyDescent="0.2">
      <c r="A6" s="100" t="s">
        <v>228</v>
      </c>
      <c r="B6" s="100">
        <v>2892</v>
      </c>
      <c r="C6" s="100">
        <v>1697</v>
      </c>
      <c r="D6" s="100">
        <v>927</v>
      </c>
      <c r="E6" s="100">
        <v>892</v>
      </c>
      <c r="F6" s="100">
        <v>1755</v>
      </c>
      <c r="G6" s="100">
        <v>1811</v>
      </c>
      <c r="H6" s="100">
        <v>2120</v>
      </c>
      <c r="I6" s="100">
        <v>763</v>
      </c>
      <c r="J6" s="100">
        <v>1110</v>
      </c>
      <c r="K6" s="100">
        <v>1886</v>
      </c>
      <c r="L6" s="100">
        <v>1049</v>
      </c>
      <c r="M6" s="100">
        <v>1371</v>
      </c>
      <c r="N6" s="101">
        <v>18273</v>
      </c>
    </row>
    <row r="7" spans="1:14" x14ac:dyDescent="0.2">
      <c r="A7" s="100" t="s">
        <v>229</v>
      </c>
      <c r="B7" s="100">
        <v>3080</v>
      </c>
      <c r="C7" s="100">
        <v>1810</v>
      </c>
      <c r="D7" s="100">
        <v>1046</v>
      </c>
      <c r="E7" s="100">
        <v>998</v>
      </c>
      <c r="F7" s="100">
        <v>1944</v>
      </c>
      <c r="G7" s="100">
        <v>2056</v>
      </c>
      <c r="H7" s="100">
        <v>2284</v>
      </c>
      <c r="I7" s="100">
        <v>847</v>
      </c>
      <c r="J7" s="100">
        <v>1206</v>
      </c>
      <c r="K7" s="100">
        <v>2043</v>
      </c>
      <c r="L7" s="100">
        <v>1076</v>
      </c>
      <c r="M7" s="100">
        <v>1509</v>
      </c>
      <c r="N7" s="101">
        <v>19899</v>
      </c>
    </row>
    <row r="8" spans="1:14" x14ac:dyDescent="0.2">
      <c r="A8" s="100" t="s">
        <v>230</v>
      </c>
      <c r="B8" s="100">
        <v>3187</v>
      </c>
      <c r="C8" s="100">
        <v>1878</v>
      </c>
      <c r="D8" s="100">
        <v>1043</v>
      </c>
      <c r="E8" s="100">
        <v>977</v>
      </c>
      <c r="F8" s="100">
        <v>1981</v>
      </c>
      <c r="G8" s="100">
        <v>2005</v>
      </c>
      <c r="H8" s="100">
        <v>2283</v>
      </c>
      <c r="I8" s="100">
        <v>844</v>
      </c>
      <c r="J8" s="100">
        <v>1215</v>
      </c>
      <c r="K8" s="100">
        <v>1996</v>
      </c>
      <c r="L8" s="100">
        <v>1102</v>
      </c>
      <c r="M8" s="100">
        <v>1525</v>
      </c>
      <c r="N8" s="101">
        <v>20036</v>
      </c>
    </row>
    <row r="9" spans="1:14" x14ac:dyDescent="0.2">
      <c r="A9" s="100" t="s">
        <v>231</v>
      </c>
      <c r="B9" s="100">
        <v>3219</v>
      </c>
      <c r="C9" s="100">
        <v>1959</v>
      </c>
      <c r="D9" s="100">
        <v>1053</v>
      </c>
      <c r="E9" s="100">
        <v>981</v>
      </c>
      <c r="F9" s="100">
        <v>1938</v>
      </c>
      <c r="G9" s="100">
        <v>1952</v>
      </c>
      <c r="H9" s="100">
        <v>2247</v>
      </c>
      <c r="I9" s="100">
        <v>808</v>
      </c>
      <c r="J9" s="100">
        <v>1182</v>
      </c>
      <c r="K9" s="100">
        <v>1991</v>
      </c>
      <c r="L9" s="100">
        <v>1144</v>
      </c>
      <c r="M9" s="100">
        <v>1559</v>
      </c>
      <c r="N9" s="101">
        <v>20033</v>
      </c>
    </row>
    <row r="10" spans="1:14" x14ac:dyDescent="0.2">
      <c r="A10" s="100" t="s">
        <v>232</v>
      </c>
      <c r="B10" s="100">
        <v>3276</v>
      </c>
      <c r="C10" s="100">
        <v>1934</v>
      </c>
      <c r="D10" s="100">
        <v>1033</v>
      </c>
      <c r="E10" s="100">
        <v>981</v>
      </c>
      <c r="F10" s="100">
        <v>1905</v>
      </c>
      <c r="G10" s="100">
        <v>1986</v>
      </c>
      <c r="H10" s="100">
        <v>2287</v>
      </c>
      <c r="I10" s="100">
        <v>788</v>
      </c>
      <c r="J10" s="100">
        <v>1189</v>
      </c>
      <c r="K10" s="100">
        <v>1975</v>
      </c>
      <c r="L10" s="100">
        <v>1151</v>
      </c>
      <c r="M10" s="100">
        <v>1618</v>
      </c>
      <c r="N10" s="101">
        <v>20123</v>
      </c>
    </row>
    <row r="11" spans="1:14" x14ac:dyDescent="0.2">
      <c r="A11" s="100" t="s">
        <v>233</v>
      </c>
      <c r="B11" s="100">
        <v>3265</v>
      </c>
      <c r="C11" s="100">
        <v>1896</v>
      </c>
      <c r="D11" s="100">
        <v>1040</v>
      </c>
      <c r="E11" s="100">
        <v>988</v>
      </c>
      <c r="F11" s="100">
        <v>1919</v>
      </c>
      <c r="G11" s="100">
        <v>1981</v>
      </c>
      <c r="H11" s="100">
        <v>2251</v>
      </c>
      <c r="I11" s="100">
        <v>796</v>
      </c>
      <c r="J11" s="100">
        <v>1184</v>
      </c>
      <c r="K11" s="100">
        <v>1987</v>
      </c>
      <c r="L11" s="100">
        <v>1183</v>
      </c>
      <c r="M11" s="100">
        <v>1567</v>
      </c>
      <c r="N11" s="101">
        <v>20057</v>
      </c>
    </row>
    <row r="12" spans="1:14" x14ac:dyDescent="0.2">
      <c r="A12" s="100" t="s">
        <v>234</v>
      </c>
      <c r="B12" s="100">
        <v>3371</v>
      </c>
      <c r="C12" s="100">
        <v>1957</v>
      </c>
      <c r="D12" s="100">
        <v>1102</v>
      </c>
      <c r="E12" s="100">
        <v>1012</v>
      </c>
      <c r="F12" s="100">
        <v>2022</v>
      </c>
      <c r="G12" s="100">
        <v>2095</v>
      </c>
      <c r="H12" s="100">
        <v>2337</v>
      </c>
      <c r="I12" s="100">
        <v>835</v>
      </c>
      <c r="J12" s="100">
        <v>1227</v>
      </c>
      <c r="K12" s="100">
        <v>2080</v>
      </c>
      <c r="L12" s="100">
        <v>1228</v>
      </c>
      <c r="M12" s="100">
        <v>1641</v>
      </c>
      <c r="N12" s="101">
        <v>20907</v>
      </c>
    </row>
    <row r="13" spans="1:14" x14ac:dyDescent="0.2">
      <c r="A13" s="100" t="s">
        <v>235</v>
      </c>
      <c r="B13" s="100">
        <v>3468</v>
      </c>
      <c r="C13" s="100">
        <v>1945</v>
      </c>
      <c r="D13" s="100">
        <v>1147</v>
      </c>
      <c r="E13" s="100">
        <v>1001</v>
      </c>
      <c r="F13" s="100">
        <v>2055</v>
      </c>
      <c r="G13" s="100">
        <v>2119</v>
      </c>
      <c r="H13" s="100">
        <v>2353</v>
      </c>
      <c r="I13" s="100">
        <v>860</v>
      </c>
      <c r="J13" s="100">
        <v>1249</v>
      </c>
      <c r="K13" s="100">
        <v>2084</v>
      </c>
      <c r="L13" s="100">
        <v>1258</v>
      </c>
      <c r="M13" s="100">
        <v>1705</v>
      </c>
      <c r="N13" s="101">
        <v>21244</v>
      </c>
    </row>
    <row r="14" spans="1:14" x14ac:dyDescent="0.2">
      <c r="A14" s="100" t="s">
        <v>236</v>
      </c>
      <c r="B14" s="100">
        <v>3376</v>
      </c>
      <c r="C14" s="100">
        <v>1957</v>
      </c>
      <c r="D14" s="100">
        <v>1115</v>
      </c>
      <c r="E14" s="100">
        <v>995</v>
      </c>
      <c r="F14" s="100">
        <v>2095</v>
      </c>
      <c r="G14" s="100">
        <v>2088</v>
      </c>
      <c r="H14" s="100">
        <v>2301</v>
      </c>
      <c r="I14" s="100">
        <v>882</v>
      </c>
      <c r="J14" s="100">
        <v>1263</v>
      </c>
      <c r="K14" s="100">
        <v>2106</v>
      </c>
      <c r="L14" s="100">
        <v>1280</v>
      </c>
      <c r="M14" s="100">
        <v>1719</v>
      </c>
      <c r="N14" s="101">
        <v>21177</v>
      </c>
    </row>
    <row r="15" spans="1:14" x14ac:dyDescent="0.2">
      <c r="A15" s="100" t="s">
        <v>237</v>
      </c>
      <c r="B15" s="100">
        <v>3223</v>
      </c>
      <c r="C15" s="100">
        <v>1979</v>
      </c>
      <c r="D15" s="100">
        <v>1106</v>
      </c>
      <c r="E15" s="100">
        <v>973</v>
      </c>
      <c r="F15" s="100">
        <v>2014</v>
      </c>
      <c r="G15" s="100">
        <v>2103</v>
      </c>
      <c r="H15" s="100">
        <v>2333</v>
      </c>
      <c r="I15" s="100">
        <v>883</v>
      </c>
      <c r="J15" s="100">
        <v>1245</v>
      </c>
      <c r="K15" s="100">
        <v>2082</v>
      </c>
      <c r="L15" s="100">
        <v>1306</v>
      </c>
      <c r="M15" s="100">
        <v>1722</v>
      </c>
      <c r="N15" s="101">
        <v>20969</v>
      </c>
    </row>
    <row r="16" spans="1:14" x14ac:dyDescent="0.2">
      <c r="A16" s="100" t="s">
        <v>238</v>
      </c>
      <c r="B16" s="100">
        <v>3195</v>
      </c>
      <c r="C16" s="100">
        <v>1900</v>
      </c>
      <c r="D16" s="100">
        <v>1088</v>
      </c>
      <c r="E16" s="100">
        <v>966</v>
      </c>
      <c r="F16" s="100">
        <v>2040</v>
      </c>
      <c r="G16" s="100">
        <v>2058</v>
      </c>
      <c r="H16" s="100">
        <v>2322</v>
      </c>
      <c r="I16" s="100">
        <v>889</v>
      </c>
      <c r="J16" s="100">
        <v>1233</v>
      </c>
      <c r="K16" s="100">
        <v>2087</v>
      </c>
      <c r="L16" s="100">
        <v>1337</v>
      </c>
      <c r="M16" s="100">
        <v>1638</v>
      </c>
      <c r="N16" s="101">
        <v>20753</v>
      </c>
    </row>
    <row r="17" spans="1:14" x14ac:dyDescent="0.2">
      <c r="A17" s="100" t="s">
        <v>239</v>
      </c>
      <c r="B17" s="100">
        <v>3165</v>
      </c>
      <c r="C17" s="100">
        <v>1955</v>
      </c>
      <c r="D17" s="100">
        <v>1131</v>
      </c>
      <c r="E17" s="100">
        <v>1008</v>
      </c>
      <c r="F17" s="100">
        <v>2060</v>
      </c>
      <c r="G17" s="100">
        <v>2066</v>
      </c>
      <c r="H17" s="100">
        <v>2353</v>
      </c>
      <c r="I17" s="100">
        <v>918</v>
      </c>
      <c r="J17" s="100">
        <v>1262</v>
      </c>
      <c r="K17" s="100">
        <v>2189</v>
      </c>
      <c r="L17" s="100">
        <v>1329</v>
      </c>
      <c r="M17" s="100">
        <v>1644</v>
      </c>
      <c r="N17" s="101">
        <v>21080</v>
      </c>
    </row>
    <row r="18" spans="1:14" x14ac:dyDescent="0.2">
      <c r="A18" s="100" t="s">
        <v>240</v>
      </c>
      <c r="B18" s="100">
        <v>3370</v>
      </c>
      <c r="C18" s="100">
        <v>2127</v>
      </c>
      <c r="D18" s="100">
        <v>1219</v>
      </c>
      <c r="E18" s="100">
        <v>1091</v>
      </c>
      <c r="F18" s="100">
        <v>2217</v>
      </c>
      <c r="G18" s="100">
        <v>2294</v>
      </c>
      <c r="H18" s="100">
        <v>2587</v>
      </c>
      <c r="I18" s="100">
        <v>1008</v>
      </c>
      <c r="J18" s="100">
        <v>1342</v>
      </c>
      <c r="K18" s="100">
        <v>2370</v>
      </c>
      <c r="L18" s="100">
        <v>1332</v>
      </c>
      <c r="M18" s="100">
        <v>1822</v>
      </c>
      <c r="N18" s="101">
        <v>22779</v>
      </c>
    </row>
    <row r="19" spans="1:14" x14ac:dyDescent="0.2">
      <c r="A19" s="100" t="s">
        <v>241</v>
      </c>
      <c r="B19" s="100">
        <v>3478</v>
      </c>
      <c r="C19" s="100">
        <v>2198</v>
      </c>
      <c r="D19" s="100">
        <v>1310</v>
      </c>
      <c r="E19" s="100">
        <v>1193</v>
      </c>
      <c r="F19" s="100">
        <v>2368</v>
      </c>
      <c r="G19" s="100">
        <v>2511</v>
      </c>
      <c r="H19" s="100">
        <v>2699</v>
      </c>
      <c r="I19" s="100">
        <v>1074</v>
      </c>
      <c r="J19" s="100">
        <v>1413</v>
      </c>
      <c r="K19" s="100">
        <v>2602</v>
      </c>
      <c r="L19" s="100">
        <v>1400</v>
      </c>
      <c r="M19" s="100">
        <v>1886</v>
      </c>
      <c r="N19" s="101">
        <v>24132</v>
      </c>
    </row>
    <row r="20" spans="1:14" x14ac:dyDescent="0.2">
      <c r="A20" s="100" t="s">
        <v>242</v>
      </c>
      <c r="B20" s="100">
        <v>3546</v>
      </c>
      <c r="C20" s="100">
        <v>2238</v>
      </c>
      <c r="D20" s="100">
        <v>1310</v>
      </c>
      <c r="E20" s="100">
        <v>1165</v>
      </c>
      <c r="F20" s="100">
        <v>2328</v>
      </c>
      <c r="G20" s="100">
        <v>2484</v>
      </c>
      <c r="H20" s="100">
        <v>2696</v>
      </c>
      <c r="I20" s="100">
        <v>1052</v>
      </c>
      <c r="J20" s="100">
        <v>1463</v>
      </c>
      <c r="K20" s="100">
        <v>2506</v>
      </c>
      <c r="L20" s="100">
        <v>1426</v>
      </c>
      <c r="M20" s="100">
        <v>1952</v>
      </c>
      <c r="N20" s="101">
        <v>24166</v>
      </c>
    </row>
    <row r="21" spans="1:14" x14ac:dyDescent="0.2">
      <c r="A21" s="100" t="s">
        <v>243</v>
      </c>
      <c r="B21" s="100">
        <v>3620</v>
      </c>
      <c r="C21" s="100">
        <v>2222</v>
      </c>
      <c r="D21" s="100">
        <v>1268</v>
      </c>
      <c r="E21" s="100">
        <v>1144</v>
      </c>
      <c r="F21" s="100">
        <v>2266</v>
      </c>
      <c r="G21" s="100">
        <v>2366</v>
      </c>
      <c r="H21" s="100">
        <v>2474</v>
      </c>
      <c r="I21" s="100">
        <v>999</v>
      </c>
      <c r="J21" s="100">
        <v>1421</v>
      </c>
      <c r="K21" s="100">
        <v>2406</v>
      </c>
      <c r="L21" s="100">
        <v>1384</v>
      </c>
      <c r="M21" s="100">
        <v>1891</v>
      </c>
      <c r="N21" s="101">
        <v>23461</v>
      </c>
    </row>
    <row r="22" spans="1:14" x14ac:dyDescent="0.2">
      <c r="A22" s="100" t="s">
        <v>244</v>
      </c>
      <c r="B22" s="100">
        <v>3569</v>
      </c>
      <c r="C22" s="100">
        <v>2157</v>
      </c>
      <c r="D22" s="100">
        <v>1246</v>
      </c>
      <c r="E22" s="100">
        <v>1120</v>
      </c>
      <c r="F22" s="100">
        <v>2241</v>
      </c>
      <c r="G22" s="100">
        <v>2321</v>
      </c>
      <c r="H22" s="100">
        <v>2515</v>
      </c>
      <c r="I22" s="100">
        <v>974</v>
      </c>
      <c r="J22" s="100">
        <v>1407</v>
      </c>
      <c r="K22" s="100">
        <v>2376</v>
      </c>
      <c r="L22" s="100">
        <v>1348</v>
      </c>
      <c r="M22" s="100">
        <v>1863</v>
      </c>
      <c r="N22" s="101">
        <v>23137</v>
      </c>
    </row>
    <row r="23" spans="1:14" x14ac:dyDescent="0.2">
      <c r="A23" s="100" t="s">
        <v>245</v>
      </c>
      <c r="B23" s="100">
        <v>3489</v>
      </c>
      <c r="C23" s="100">
        <v>2126</v>
      </c>
      <c r="D23" s="100">
        <v>1248</v>
      </c>
      <c r="E23" s="100">
        <v>1120</v>
      </c>
      <c r="F23" s="100">
        <v>2265</v>
      </c>
      <c r="G23" s="100">
        <v>2268</v>
      </c>
      <c r="H23" s="100">
        <v>2548</v>
      </c>
      <c r="I23" s="100">
        <v>974</v>
      </c>
      <c r="J23" s="100">
        <v>1448</v>
      </c>
      <c r="K23" s="100">
        <v>2344</v>
      </c>
      <c r="L23" s="100">
        <v>1359</v>
      </c>
      <c r="M23" s="100">
        <v>1888</v>
      </c>
      <c r="N23" s="101">
        <v>23077</v>
      </c>
    </row>
    <row r="24" spans="1:14" x14ac:dyDescent="0.2">
      <c r="A24" s="100" t="s">
        <v>246</v>
      </c>
      <c r="B24" s="100">
        <v>3542</v>
      </c>
      <c r="C24" s="100">
        <v>2184</v>
      </c>
      <c r="D24" s="100">
        <v>1310</v>
      </c>
      <c r="E24" s="100">
        <v>1146</v>
      </c>
      <c r="F24" s="100">
        <v>2361</v>
      </c>
      <c r="G24" s="100">
        <v>2315</v>
      </c>
      <c r="H24" s="100">
        <v>2640</v>
      </c>
      <c r="I24" s="100">
        <v>1017</v>
      </c>
      <c r="J24" s="100">
        <v>1517</v>
      </c>
      <c r="K24" s="100">
        <v>2433</v>
      </c>
      <c r="L24" s="100">
        <v>1412</v>
      </c>
      <c r="M24" s="100">
        <v>1992</v>
      </c>
      <c r="N24" s="101">
        <v>23869</v>
      </c>
    </row>
    <row r="25" spans="1:14" x14ac:dyDescent="0.2">
      <c r="A25" s="100" t="s">
        <v>430</v>
      </c>
      <c r="B25" s="100">
        <v>3675</v>
      </c>
      <c r="C25" s="100">
        <v>2217</v>
      </c>
      <c r="D25" s="100">
        <v>1337</v>
      </c>
      <c r="E25" s="100">
        <v>1169</v>
      </c>
      <c r="F25" s="100">
        <v>2406</v>
      </c>
      <c r="G25" s="100">
        <v>2302</v>
      </c>
      <c r="H25" s="100">
        <v>2624</v>
      </c>
      <c r="I25" s="100">
        <v>982</v>
      </c>
      <c r="J25" s="100">
        <v>1469</v>
      </c>
      <c r="K25" s="100">
        <v>2417</v>
      </c>
      <c r="L25" s="100">
        <v>1375</v>
      </c>
      <c r="M25" s="100">
        <v>2017</v>
      </c>
      <c r="N25" s="101">
        <v>23990</v>
      </c>
    </row>
    <row r="26" spans="1:14" x14ac:dyDescent="0.2">
      <c r="A26" s="100" t="s">
        <v>431</v>
      </c>
      <c r="B26" s="100">
        <v>3604</v>
      </c>
      <c r="C26" s="100">
        <v>2163</v>
      </c>
      <c r="D26" s="100">
        <v>1319</v>
      </c>
      <c r="E26" s="100">
        <v>1140</v>
      </c>
      <c r="F26" s="100">
        <v>2364</v>
      </c>
      <c r="G26" s="100">
        <v>2239</v>
      </c>
      <c r="H26" s="100">
        <v>2610</v>
      </c>
      <c r="I26" s="100">
        <v>934</v>
      </c>
      <c r="J26" s="100">
        <v>1477</v>
      </c>
      <c r="K26" s="100">
        <v>2329</v>
      </c>
      <c r="L26" s="100">
        <v>1369</v>
      </c>
      <c r="M26" s="100">
        <v>1995</v>
      </c>
      <c r="N26" s="101">
        <v>23543</v>
      </c>
    </row>
    <row r="27" spans="1:14" x14ac:dyDescent="0.2">
      <c r="A27" s="100" t="s">
        <v>432</v>
      </c>
      <c r="B27" s="100">
        <v>3537</v>
      </c>
      <c r="C27" s="100">
        <v>2115</v>
      </c>
      <c r="D27" s="100">
        <v>1261</v>
      </c>
      <c r="E27" s="100">
        <v>1140</v>
      </c>
      <c r="F27" s="100">
        <v>2345</v>
      </c>
      <c r="G27" s="100">
        <v>2207</v>
      </c>
      <c r="H27" s="100">
        <v>2573</v>
      </c>
      <c r="I27" s="100">
        <v>896</v>
      </c>
      <c r="J27" s="100">
        <v>1433</v>
      </c>
      <c r="K27" s="100">
        <v>2295</v>
      </c>
      <c r="L27" s="100">
        <v>1324</v>
      </c>
      <c r="M27" s="100">
        <v>1866</v>
      </c>
      <c r="N27" s="101">
        <v>22992</v>
      </c>
    </row>
    <row r="28" spans="1:14" x14ac:dyDescent="0.2">
      <c r="A28" s="100" t="s">
        <v>433</v>
      </c>
      <c r="B28" s="100">
        <v>3521</v>
      </c>
      <c r="C28" s="100">
        <v>2125</v>
      </c>
      <c r="D28" s="100">
        <v>1281</v>
      </c>
      <c r="E28" s="100">
        <v>1162</v>
      </c>
      <c r="F28" s="100">
        <v>2366</v>
      </c>
      <c r="G28" s="100">
        <v>2161</v>
      </c>
      <c r="H28" s="100">
        <v>2551</v>
      </c>
      <c r="I28" s="100">
        <v>903</v>
      </c>
      <c r="J28" s="100">
        <v>1381</v>
      </c>
      <c r="K28" s="100">
        <v>2237</v>
      </c>
      <c r="L28" s="100">
        <v>1344</v>
      </c>
      <c r="M28" s="100">
        <v>1867</v>
      </c>
      <c r="N28" s="101">
        <v>22899</v>
      </c>
    </row>
    <row r="29" spans="1:14" x14ac:dyDescent="0.2">
      <c r="A29" s="100" t="s">
        <v>434</v>
      </c>
      <c r="B29" s="100">
        <v>3532</v>
      </c>
      <c r="C29" s="100">
        <v>2148</v>
      </c>
      <c r="D29" s="100">
        <v>1289</v>
      </c>
      <c r="E29" s="100">
        <v>1204</v>
      </c>
      <c r="F29" s="100">
        <v>2342</v>
      </c>
      <c r="G29" s="100">
        <v>2134</v>
      </c>
      <c r="H29" s="100">
        <v>2574</v>
      </c>
      <c r="I29" s="100">
        <v>915</v>
      </c>
      <c r="J29" s="100">
        <v>1419</v>
      </c>
      <c r="K29" s="100">
        <v>2201</v>
      </c>
      <c r="L29" s="100">
        <v>1331</v>
      </c>
      <c r="M29" s="100">
        <v>1952</v>
      </c>
      <c r="N29" s="101">
        <v>23041</v>
      </c>
    </row>
    <row r="30" spans="1:14" x14ac:dyDescent="0.2">
      <c r="A30" s="100" t="s">
        <v>435</v>
      </c>
      <c r="B30" s="100">
        <v>3617</v>
      </c>
      <c r="C30" s="100">
        <v>2268</v>
      </c>
      <c r="D30" s="100">
        <v>1392</v>
      </c>
      <c r="E30" s="100">
        <v>1306</v>
      </c>
      <c r="F30" s="100">
        <v>2538</v>
      </c>
      <c r="G30" s="100">
        <v>2397</v>
      </c>
      <c r="H30" s="100">
        <v>2832</v>
      </c>
      <c r="I30" s="100">
        <v>1013</v>
      </c>
      <c r="J30" s="100">
        <v>1564</v>
      </c>
      <c r="K30" s="100">
        <v>2473</v>
      </c>
      <c r="L30" s="100">
        <v>1396</v>
      </c>
      <c r="M30" s="100">
        <v>2111</v>
      </c>
      <c r="N30" s="101">
        <v>24907</v>
      </c>
    </row>
    <row r="31" spans="1:14" x14ac:dyDescent="0.2">
      <c r="A31" s="100" t="s">
        <v>436</v>
      </c>
      <c r="B31" s="100">
        <v>3473</v>
      </c>
      <c r="C31" s="100">
        <v>2319</v>
      </c>
      <c r="D31" s="100">
        <v>1443</v>
      </c>
      <c r="E31" s="100">
        <v>1357</v>
      </c>
      <c r="F31" s="100">
        <v>2716</v>
      </c>
      <c r="G31" s="100">
        <v>2526</v>
      </c>
      <c r="H31" s="100">
        <v>2945</v>
      </c>
      <c r="I31" s="100">
        <v>1093</v>
      </c>
      <c r="J31" s="100">
        <v>1624</v>
      </c>
      <c r="K31" s="100">
        <v>2596</v>
      </c>
      <c r="L31" s="100">
        <v>1468</v>
      </c>
      <c r="M31" s="100">
        <v>2188</v>
      </c>
      <c r="N31" s="101">
        <v>25748</v>
      </c>
    </row>
    <row r="32" spans="1:14" x14ac:dyDescent="0.2">
      <c r="A32" s="100" t="s">
        <v>437</v>
      </c>
      <c r="B32" s="100">
        <v>3452</v>
      </c>
      <c r="C32" s="100">
        <v>2345</v>
      </c>
      <c r="D32" s="100">
        <v>1389</v>
      </c>
      <c r="E32" s="100">
        <v>1303</v>
      </c>
      <c r="F32" s="100">
        <v>2618</v>
      </c>
      <c r="G32" s="100">
        <v>2418</v>
      </c>
      <c r="H32" s="100">
        <v>2785</v>
      </c>
      <c r="I32" s="100">
        <v>1060</v>
      </c>
      <c r="J32" s="100">
        <v>1531</v>
      </c>
      <c r="K32" s="100">
        <v>2485</v>
      </c>
      <c r="L32" s="100">
        <v>1477</v>
      </c>
      <c r="M32" s="100">
        <v>2150</v>
      </c>
      <c r="N32" s="101">
        <v>25013</v>
      </c>
    </row>
    <row r="33" spans="1:14" x14ac:dyDescent="0.2">
      <c r="A33" s="100" t="s">
        <v>438</v>
      </c>
      <c r="B33" s="100">
        <v>3357</v>
      </c>
      <c r="C33" s="100">
        <v>2300</v>
      </c>
      <c r="D33" s="100">
        <v>1303</v>
      </c>
      <c r="E33" s="100">
        <v>1275</v>
      </c>
      <c r="F33" s="100">
        <v>2513</v>
      </c>
      <c r="G33" s="100">
        <v>2255</v>
      </c>
      <c r="H33" s="100">
        <v>2674</v>
      </c>
      <c r="I33" s="100">
        <v>982</v>
      </c>
      <c r="J33" s="100">
        <v>1410</v>
      </c>
      <c r="K33" s="100">
        <v>2301</v>
      </c>
      <c r="L33" s="100">
        <v>1420</v>
      </c>
      <c r="M33" s="100">
        <v>2102</v>
      </c>
      <c r="N33" s="101">
        <v>23892</v>
      </c>
    </row>
    <row r="34" spans="1:14" x14ac:dyDescent="0.2">
      <c r="A34" s="100" t="s">
        <v>439</v>
      </c>
      <c r="B34" s="100">
        <v>3595</v>
      </c>
      <c r="C34" s="100">
        <v>2296</v>
      </c>
      <c r="D34" s="100">
        <v>1377</v>
      </c>
      <c r="E34" s="100">
        <v>1251</v>
      </c>
      <c r="F34" s="100">
        <v>2515</v>
      </c>
      <c r="G34" s="100">
        <v>2337</v>
      </c>
      <c r="H34" s="100">
        <v>2655</v>
      </c>
      <c r="I34" s="100">
        <v>1132</v>
      </c>
      <c r="J34" s="100">
        <v>1438</v>
      </c>
      <c r="K34" s="100">
        <v>2378</v>
      </c>
      <c r="L34" s="100">
        <v>1390</v>
      </c>
      <c r="M34" s="100">
        <v>1143</v>
      </c>
      <c r="N34" s="101">
        <v>23507</v>
      </c>
    </row>
    <row r="35" spans="1:14" x14ac:dyDescent="0.2">
      <c r="A35" s="100" t="s">
        <v>440</v>
      </c>
      <c r="B35" s="100">
        <v>3567</v>
      </c>
      <c r="C35" s="100">
        <v>2231</v>
      </c>
      <c r="D35" s="100">
        <v>1346</v>
      </c>
      <c r="E35" s="100">
        <v>1230</v>
      </c>
      <c r="F35" s="100">
        <v>2479</v>
      </c>
      <c r="G35" s="100">
        <v>2276</v>
      </c>
      <c r="H35" s="100">
        <v>2562</v>
      </c>
      <c r="I35" s="100">
        <v>1136</v>
      </c>
      <c r="J35" s="100">
        <v>1429</v>
      </c>
      <c r="K35" s="100">
        <v>2397</v>
      </c>
      <c r="L35" s="100">
        <v>1380</v>
      </c>
      <c r="M35" s="100">
        <v>1088</v>
      </c>
      <c r="N35" s="101">
        <v>23121</v>
      </c>
    </row>
    <row r="36" spans="1:14" x14ac:dyDescent="0.2">
      <c r="A36" s="100" t="s">
        <v>441</v>
      </c>
      <c r="B36" s="100">
        <v>3495</v>
      </c>
      <c r="C36" s="100">
        <v>2266</v>
      </c>
      <c r="D36" s="100">
        <v>1418</v>
      </c>
      <c r="E36" s="100">
        <v>1240</v>
      </c>
      <c r="F36" s="100">
        <v>2505</v>
      </c>
      <c r="G36" s="100">
        <v>2337</v>
      </c>
      <c r="H36" s="100">
        <v>2566</v>
      </c>
      <c r="I36" s="100">
        <v>1134</v>
      </c>
      <c r="J36" s="100">
        <v>1428</v>
      </c>
      <c r="K36" s="100">
        <v>2425</v>
      </c>
      <c r="L36" s="100">
        <v>1407</v>
      </c>
      <c r="M36" s="100">
        <v>1065</v>
      </c>
      <c r="N36" s="101">
        <v>23286</v>
      </c>
    </row>
    <row r="37" spans="1:14" x14ac:dyDescent="0.2">
      <c r="A37" s="100" t="s">
        <v>442</v>
      </c>
      <c r="B37" s="100">
        <v>3551</v>
      </c>
      <c r="C37" s="100">
        <v>2315</v>
      </c>
      <c r="D37" s="100">
        <v>1448</v>
      </c>
      <c r="E37" s="100">
        <v>1301</v>
      </c>
      <c r="F37" s="100">
        <v>2573</v>
      </c>
      <c r="G37" s="100">
        <v>2322</v>
      </c>
      <c r="H37" s="100">
        <v>2548</v>
      </c>
      <c r="I37" s="100">
        <v>1142</v>
      </c>
      <c r="J37" s="100">
        <v>1402</v>
      </c>
      <c r="K37" s="100">
        <v>2432</v>
      </c>
      <c r="L37" s="100">
        <v>1419</v>
      </c>
      <c r="M37" s="100">
        <v>1122</v>
      </c>
      <c r="N37" s="101">
        <v>23575</v>
      </c>
    </row>
    <row r="38" spans="1:14" x14ac:dyDescent="0.2">
      <c r="A38" s="100" t="s">
        <v>443</v>
      </c>
      <c r="B38" s="100">
        <v>3592</v>
      </c>
      <c r="C38" s="100">
        <v>2289</v>
      </c>
      <c r="D38" s="100">
        <v>1418</v>
      </c>
      <c r="E38" s="100">
        <v>1276</v>
      </c>
      <c r="F38" s="100">
        <v>2533</v>
      </c>
      <c r="G38" s="100">
        <v>2257</v>
      </c>
      <c r="H38" s="100">
        <v>2525</v>
      </c>
      <c r="I38" s="100">
        <v>1117</v>
      </c>
      <c r="J38" s="100">
        <v>1376</v>
      </c>
      <c r="K38" s="100">
        <v>2370</v>
      </c>
      <c r="L38" s="100">
        <v>1422</v>
      </c>
      <c r="M38" s="100">
        <v>1117</v>
      </c>
      <c r="N38" s="101">
        <v>23292</v>
      </c>
    </row>
    <row r="39" spans="1:14" x14ac:dyDescent="0.2">
      <c r="A39" s="100" t="s">
        <v>444</v>
      </c>
      <c r="B39" s="100">
        <v>3515</v>
      </c>
      <c r="C39" s="100">
        <v>2277</v>
      </c>
      <c r="D39" s="100">
        <v>1432</v>
      </c>
      <c r="E39" s="100">
        <v>1264</v>
      </c>
      <c r="F39" s="100">
        <v>2478</v>
      </c>
      <c r="G39" s="100">
        <v>2195</v>
      </c>
      <c r="H39" s="100">
        <v>2495</v>
      </c>
      <c r="I39" s="100">
        <v>1068</v>
      </c>
      <c r="J39" s="100">
        <v>1373</v>
      </c>
      <c r="K39" s="100">
        <v>2340</v>
      </c>
      <c r="L39" s="100">
        <v>1397</v>
      </c>
      <c r="M39" s="100">
        <v>1102</v>
      </c>
      <c r="N39" s="101">
        <v>22936</v>
      </c>
    </row>
    <row r="40" spans="1:14" x14ac:dyDescent="0.2">
      <c r="A40" s="100" t="s">
        <v>445</v>
      </c>
      <c r="B40" s="100">
        <v>3488</v>
      </c>
      <c r="C40" s="100">
        <v>2217</v>
      </c>
      <c r="D40" s="100">
        <v>1385</v>
      </c>
      <c r="E40" s="100">
        <v>1195</v>
      </c>
      <c r="F40" s="100">
        <v>2440</v>
      </c>
      <c r="G40" s="100">
        <v>2200</v>
      </c>
      <c r="H40" s="100">
        <v>2403</v>
      </c>
      <c r="I40" s="100">
        <v>1010</v>
      </c>
      <c r="J40" s="100">
        <v>1339</v>
      </c>
      <c r="K40" s="100">
        <v>2278</v>
      </c>
      <c r="L40" s="100">
        <v>1351</v>
      </c>
      <c r="M40" s="100">
        <v>1104</v>
      </c>
      <c r="N40" s="101">
        <v>22410</v>
      </c>
    </row>
    <row r="41" spans="1:14" ht="12" thickBot="1" x14ac:dyDescent="0.25">
      <c r="A41" s="102" t="s">
        <v>446</v>
      </c>
      <c r="B41" s="102">
        <v>3342</v>
      </c>
      <c r="C41" s="100">
        <v>2197</v>
      </c>
      <c r="D41" s="100">
        <v>1383</v>
      </c>
      <c r="E41" s="100">
        <v>1200</v>
      </c>
      <c r="F41" s="100">
        <v>2438</v>
      </c>
      <c r="G41" s="100">
        <v>2218</v>
      </c>
      <c r="H41" s="100">
        <v>2407</v>
      </c>
      <c r="I41" s="100">
        <v>1026</v>
      </c>
      <c r="J41" s="100">
        <v>1360</v>
      </c>
      <c r="K41" s="100">
        <v>2332</v>
      </c>
      <c r="L41" s="100">
        <v>1316</v>
      </c>
      <c r="M41" s="100">
        <v>1108</v>
      </c>
      <c r="N41" s="101">
        <v>22327</v>
      </c>
    </row>
    <row r="42" spans="1:14" ht="21.6" customHeight="1" x14ac:dyDescent="0.2">
      <c r="A42" s="229" t="s">
        <v>381</v>
      </c>
      <c r="B42" s="230"/>
      <c r="C42" s="230"/>
      <c r="D42" s="230"/>
      <c r="E42" s="230"/>
      <c r="F42" s="230"/>
      <c r="G42" s="230"/>
      <c r="H42" s="230"/>
      <c r="I42" s="230"/>
      <c r="J42" s="230"/>
      <c r="K42" s="230"/>
      <c r="L42" s="230"/>
      <c r="M42" s="230"/>
      <c r="N42" s="230"/>
    </row>
  </sheetData>
  <mergeCells count="16">
    <mergeCell ref="A42:N42"/>
    <mergeCell ref="I2:I3"/>
    <mergeCell ref="K2:K3"/>
    <mergeCell ref="L2:L3"/>
    <mergeCell ref="M2:M3"/>
    <mergeCell ref="D2:D3"/>
    <mergeCell ref="J2:J3"/>
    <mergeCell ref="A2:A3"/>
    <mergeCell ref="N2:N3"/>
    <mergeCell ref="A1:N1"/>
    <mergeCell ref="B2:B3"/>
    <mergeCell ref="C2:C3"/>
    <mergeCell ref="E2:E3"/>
    <mergeCell ref="F2:F3"/>
    <mergeCell ref="G2:G3"/>
    <mergeCell ref="H2:H3"/>
  </mergeCells>
  <phoneticPr fontId="2" type="noConversion"/>
  <pageMargins left="0.74803149606299213" right="0.74803149606299213" top="0.98425196850393704" bottom="0.98425196850393704" header="0.51181102362204722" footer="0.51181102362204722"/>
  <pageSetup paperSize="9" scale="98" fitToWidth="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8D437-F8E0-4F73-900A-25B0516C8EFB}">
  <sheetPr codeName="Blad23">
    <pageSetUpPr fitToPage="1"/>
  </sheetPr>
  <dimension ref="A1:N42"/>
  <sheetViews>
    <sheetView zoomScaleNormal="100" workbookViewId="0">
      <selection activeCell="Q37" sqref="Q37"/>
    </sheetView>
  </sheetViews>
  <sheetFormatPr defaultColWidth="9.28515625" defaultRowHeight="11.25" x14ac:dyDescent="0.2"/>
  <cols>
    <col min="1" max="1" width="11.28515625" style="27" customWidth="1"/>
    <col min="2" max="2" width="7" style="27" customWidth="1"/>
    <col min="3" max="3" width="8.42578125" style="27" customWidth="1"/>
    <col min="4" max="5" width="7" style="27" customWidth="1"/>
    <col min="6" max="6" width="9" style="27" customWidth="1"/>
    <col min="7" max="7" width="6.7109375" style="27" customWidth="1"/>
    <col min="8" max="8" width="10" style="27" customWidth="1"/>
    <col min="9" max="9" width="6.28515625" style="27" customWidth="1"/>
    <col min="10" max="10" width="6.5703125" style="27" customWidth="1"/>
    <col min="11" max="11" width="9" style="27" customWidth="1"/>
    <col min="12" max="12" width="7" style="27" customWidth="1"/>
    <col min="13" max="13" width="7.42578125" style="27" customWidth="1"/>
    <col min="14" max="14" width="10.28515625" style="13" bestFit="1" customWidth="1"/>
    <col min="15" max="16384" width="9.28515625" style="27"/>
  </cols>
  <sheetData>
    <row r="1" spans="1:14" ht="12" thickBot="1" x14ac:dyDescent="0.25">
      <c r="A1" s="219" t="s">
        <v>366</v>
      </c>
      <c r="B1" s="219"/>
      <c r="C1" s="219"/>
      <c r="D1" s="219"/>
      <c r="E1" s="219"/>
      <c r="F1" s="219"/>
      <c r="G1" s="219"/>
      <c r="H1" s="219"/>
      <c r="I1" s="219"/>
      <c r="J1" s="219"/>
      <c r="K1" s="219"/>
      <c r="L1" s="219"/>
      <c r="M1" s="219"/>
      <c r="N1" s="219"/>
    </row>
    <row r="2" spans="1:14" ht="11.25" customHeight="1" x14ac:dyDescent="0.2">
      <c r="A2" s="232" t="s">
        <v>139</v>
      </c>
      <c r="B2" s="226" t="s">
        <v>216</v>
      </c>
      <c r="C2" s="228" t="s">
        <v>92</v>
      </c>
      <c r="D2" s="228" t="s">
        <v>93</v>
      </c>
      <c r="E2" s="228" t="s">
        <v>134</v>
      </c>
      <c r="F2" s="226" t="s">
        <v>219</v>
      </c>
      <c r="G2" s="228" t="s">
        <v>135</v>
      </c>
      <c r="H2" s="228" t="s">
        <v>96</v>
      </c>
      <c r="I2" s="228" t="s">
        <v>136</v>
      </c>
      <c r="J2" s="228" t="s">
        <v>98</v>
      </c>
      <c r="K2" s="226" t="s">
        <v>199</v>
      </c>
      <c r="L2" s="228" t="s">
        <v>137</v>
      </c>
      <c r="M2" s="228" t="s">
        <v>138</v>
      </c>
      <c r="N2" s="232" t="s">
        <v>101</v>
      </c>
    </row>
    <row r="3" spans="1:14" x14ac:dyDescent="0.2">
      <c r="A3" s="233"/>
      <c r="B3" s="227"/>
      <c r="C3" s="227"/>
      <c r="D3" s="231"/>
      <c r="E3" s="227"/>
      <c r="F3" s="227"/>
      <c r="G3" s="227"/>
      <c r="H3" s="227"/>
      <c r="I3" s="227"/>
      <c r="J3" s="231"/>
      <c r="K3" s="227"/>
      <c r="L3" s="227"/>
      <c r="M3" s="227"/>
      <c r="N3" s="234"/>
    </row>
    <row r="4" spans="1:14" ht="12.75" hidden="1" x14ac:dyDescent="0.2">
      <c r="A4" t="s">
        <v>416</v>
      </c>
      <c r="B4" s="143" t="s">
        <v>417</v>
      </c>
      <c r="C4" s="143" t="s">
        <v>418</v>
      </c>
      <c r="D4" s="144" t="s">
        <v>419</v>
      </c>
      <c r="E4" s="143" t="s">
        <v>420</v>
      </c>
      <c r="F4" s="143" t="s">
        <v>421</v>
      </c>
      <c r="G4" s="143" t="s">
        <v>422</v>
      </c>
      <c r="H4" s="143" t="s">
        <v>423</v>
      </c>
      <c r="I4" s="143" t="s">
        <v>424</v>
      </c>
      <c r="J4" s="144" t="s">
        <v>425</v>
      </c>
      <c r="K4" s="143" t="s">
        <v>426</v>
      </c>
      <c r="L4" s="143" t="s">
        <v>427</v>
      </c>
      <c r="M4" s="143" t="s">
        <v>428</v>
      </c>
      <c r="N4" s="145" t="s">
        <v>429</v>
      </c>
    </row>
    <row r="5" spans="1:14" x14ac:dyDescent="0.2">
      <c r="A5" s="100" t="s">
        <v>227</v>
      </c>
      <c r="B5" s="100">
        <v>3525</v>
      </c>
      <c r="C5" s="100">
        <v>1794</v>
      </c>
      <c r="D5" s="100">
        <v>593</v>
      </c>
      <c r="E5" s="100">
        <v>441</v>
      </c>
      <c r="F5" s="100">
        <v>843</v>
      </c>
      <c r="G5" s="100">
        <v>1198</v>
      </c>
      <c r="H5" s="100">
        <v>1699</v>
      </c>
      <c r="I5" s="100">
        <v>554</v>
      </c>
      <c r="J5" s="100">
        <v>905</v>
      </c>
      <c r="K5" s="100">
        <v>1246</v>
      </c>
      <c r="L5" s="100">
        <v>1086</v>
      </c>
      <c r="M5" s="100">
        <v>914</v>
      </c>
      <c r="N5" s="101">
        <v>14798</v>
      </c>
    </row>
    <row r="6" spans="1:14" x14ac:dyDescent="0.2">
      <c r="A6" s="100" t="s">
        <v>228</v>
      </c>
      <c r="B6" s="100">
        <v>3541</v>
      </c>
      <c r="C6" s="100">
        <v>1812</v>
      </c>
      <c r="D6" s="100">
        <v>593</v>
      </c>
      <c r="E6" s="100">
        <v>428</v>
      </c>
      <c r="F6" s="100">
        <v>848</v>
      </c>
      <c r="G6" s="100">
        <v>1186</v>
      </c>
      <c r="H6" s="100">
        <v>1648</v>
      </c>
      <c r="I6" s="100">
        <v>529</v>
      </c>
      <c r="J6" s="100">
        <v>857</v>
      </c>
      <c r="K6" s="100">
        <v>1205</v>
      </c>
      <c r="L6" s="100">
        <v>1071</v>
      </c>
      <c r="M6" s="100">
        <v>887</v>
      </c>
      <c r="N6" s="101">
        <v>14605</v>
      </c>
    </row>
    <row r="7" spans="1:14" x14ac:dyDescent="0.2">
      <c r="A7" s="100" t="s">
        <v>229</v>
      </c>
      <c r="B7" s="100">
        <v>3460</v>
      </c>
      <c r="C7" s="100">
        <v>1782</v>
      </c>
      <c r="D7" s="100">
        <v>579</v>
      </c>
      <c r="E7" s="100">
        <v>425</v>
      </c>
      <c r="F7" s="100">
        <v>829</v>
      </c>
      <c r="G7" s="100">
        <v>1177</v>
      </c>
      <c r="H7" s="100">
        <v>1613</v>
      </c>
      <c r="I7" s="100">
        <v>515</v>
      </c>
      <c r="J7" s="100">
        <v>851</v>
      </c>
      <c r="K7" s="100">
        <v>1217</v>
      </c>
      <c r="L7" s="100">
        <v>1051</v>
      </c>
      <c r="M7" s="100">
        <v>877</v>
      </c>
      <c r="N7" s="101">
        <v>14376</v>
      </c>
    </row>
    <row r="8" spans="1:14" x14ac:dyDescent="0.2">
      <c r="A8" s="100" t="s">
        <v>230</v>
      </c>
      <c r="B8" s="100">
        <v>3418</v>
      </c>
      <c r="C8" s="100">
        <v>1723</v>
      </c>
      <c r="D8" s="100">
        <v>573</v>
      </c>
      <c r="E8" s="100">
        <v>410</v>
      </c>
      <c r="F8" s="100">
        <v>810</v>
      </c>
      <c r="G8" s="100">
        <v>1125</v>
      </c>
      <c r="H8" s="100">
        <v>1582</v>
      </c>
      <c r="I8" s="100">
        <v>495</v>
      </c>
      <c r="J8" s="100">
        <v>837</v>
      </c>
      <c r="K8" s="100">
        <v>1179</v>
      </c>
      <c r="L8" s="100">
        <v>1030</v>
      </c>
      <c r="M8" s="100">
        <v>846</v>
      </c>
      <c r="N8" s="101">
        <v>14028</v>
      </c>
    </row>
    <row r="9" spans="1:14" x14ac:dyDescent="0.2">
      <c r="A9" s="100" t="s">
        <v>231</v>
      </c>
      <c r="B9" s="100">
        <v>3360</v>
      </c>
      <c r="C9" s="100">
        <v>1682</v>
      </c>
      <c r="D9" s="100">
        <v>557</v>
      </c>
      <c r="E9" s="100">
        <v>412</v>
      </c>
      <c r="F9" s="100">
        <v>805</v>
      </c>
      <c r="G9" s="100">
        <v>1120</v>
      </c>
      <c r="H9" s="100">
        <v>1570</v>
      </c>
      <c r="I9" s="100">
        <v>486</v>
      </c>
      <c r="J9" s="100">
        <v>844</v>
      </c>
      <c r="K9" s="100">
        <v>1172</v>
      </c>
      <c r="L9" s="100">
        <v>986</v>
      </c>
      <c r="M9" s="100">
        <v>841</v>
      </c>
      <c r="N9" s="101">
        <v>13835</v>
      </c>
    </row>
    <row r="10" spans="1:14" x14ac:dyDescent="0.2">
      <c r="A10" s="100" t="s">
        <v>232</v>
      </c>
      <c r="B10" s="100">
        <v>3289</v>
      </c>
      <c r="C10" s="100">
        <v>1707</v>
      </c>
      <c r="D10" s="100">
        <v>592</v>
      </c>
      <c r="E10" s="100">
        <v>431</v>
      </c>
      <c r="F10" s="100">
        <v>834</v>
      </c>
      <c r="G10" s="100">
        <v>1123</v>
      </c>
      <c r="H10" s="100">
        <v>1598</v>
      </c>
      <c r="I10" s="100">
        <v>514</v>
      </c>
      <c r="J10" s="100">
        <v>883</v>
      </c>
      <c r="K10" s="100">
        <v>1178</v>
      </c>
      <c r="L10" s="100">
        <v>1010</v>
      </c>
      <c r="M10" s="100">
        <v>848</v>
      </c>
      <c r="N10" s="101">
        <v>14007</v>
      </c>
    </row>
    <row r="11" spans="1:14" x14ac:dyDescent="0.2">
      <c r="A11" s="100" t="s">
        <v>233</v>
      </c>
      <c r="B11" s="100">
        <v>3354</v>
      </c>
      <c r="C11" s="100">
        <v>1730</v>
      </c>
      <c r="D11" s="100">
        <v>594</v>
      </c>
      <c r="E11" s="100">
        <v>433</v>
      </c>
      <c r="F11" s="100">
        <v>850</v>
      </c>
      <c r="G11" s="100">
        <v>1131</v>
      </c>
      <c r="H11" s="100">
        <v>1619</v>
      </c>
      <c r="I11" s="100">
        <v>539</v>
      </c>
      <c r="J11" s="100">
        <v>907</v>
      </c>
      <c r="K11" s="100">
        <v>1221</v>
      </c>
      <c r="L11" s="100">
        <v>1016</v>
      </c>
      <c r="M11" s="100">
        <v>854</v>
      </c>
      <c r="N11" s="101">
        <v>14248</v>
      </c>
    </row>
    <row r="12" spans="1:14" x14ac:dyDescent="0.2">
      <c r="A12" s="100" t="s">
        <v>234</v>
      </c>
      <c r="B12" s="100">
        <v>3342</v>
      </c>
      <c r="C12" s="100">
        <v>1738</v>
      </c>
      <c r="D12" s="100">
        <v>612</v>
      </c>
      <c r="E12" s="100">
        <v>450</v>
      </c>
      <c r="F12" s="100">
        <v>854</v>
      </c>
      <c r="G12" s="100">
        <v>1140</v>
      </c>
      <c r="H12" s="100">
        <v>1642</v>
      </c>
      <c r="I12" s="100">
        <v>536</v>
      </c>
      <c r="J12" s="100">
        <v>909</v>
      </c>
      <c r="K12" s="100">
        <v>1237</v>
      </c>
      <c r="L12" s="100">
        <v>1031</v>
      </c>
      <c r="M12" s="100">
        <v>864</v>
      </c>
      <c r="N12" s="101">
        <v>14355</v>
      </c>
    </row>
    <row r="13" spans="1:14" x14ac:dyDescent="0.2">
      <c r="A13" s="100" t="s">
        <v>235</v>
      </c>
      <c r="B13" s="100">
        <v>3381</v>
      </c>
      <c r="C13" s="100">
        <v>1792</v>
      </c>
      <c r="D13" s="100">
        <v>626</v>
      </c>
      <c r="E13" s="100">
        <v>491</v>
      </c>
      <c r="F13" s="100">
        <v>861</v>
      </c>
      <c r="G13" s="100">
        <v>1150</v>
      </c>
      <c r="H13" s="100">
        <v>1661</v>
      </c>
      <c r="I13" s="100">
        <v>555</v>
      </c>
      <c r="J13" s="100">
        <v>937</v>
      </c>
      <c r="K13" s="100">
        <v>1254</v>
      </c>
      <c r="L13" s="100">
        <v>1052</v>
      </c>
      <c r="M13" s="100">
        <v>879</v>
      </c>
      <c r="N13" s="101">
        <v>14639</v>
      </c>
    </row>
    <row r="14" spans="1:14" x14ac:dyDescent="0.2">
      <c r="A14" s="100" t="s">
        <v>236</v>
      </c>
      <c r="B14" s="100">
        <v>3475</v>
      </c>
      <c r="C14" s="100">
        <v>1822</v>
      </c>
      <c r="D14" s="100">
        <v>632</v>
      </c>
      <c r="E14" s="100">
        <v>510</v>
      </c>
      <c r="F14" s="100">
        <v>882</v>
      </c>
      <c r="G14" s="100">
        <v>1174</v>
      </c>
      <c r="H14" s="100">
        <v>1712</v>
      </c>
      <c r="I14" s="100">
        <v>562</v>
      </c>
      <c r="J14" s="100">
        <v>961</v>
      </c>
      <c r="K14" s="100">
        <v>1280</v>
      </c>
      <c r="L14" s="100">
        <v>1062</v>
      </c>
      <c r="M14" s="100">
        <v>907</v>
      </c>
      <c r="N14" s="101">
        <v>14979</v>
      </c>
    </row>
    <row r="15" spans="1:14" x14ac:dyDescent="0.2">
      <c r="A15" s="100" t="s">
        <v>237</v>
      </c>
      <c r="B15" s="100">
        <v>3485</v>
      </c>
      <c r="C15" s="100">
        <v>1816</v>
      </c>
      <c r="D15" s="100">
        <v>641</v>
      </c>
      <c r="E15" s="100">
        <v>518</v>
      </c>
      <c r="F15" s="100">
        <v>869</v>
      </c>
      <c r="G15" s="100">
        <v>1165</v>
      </c>
      <c r="H15" s="100">
        <v>1700</v>
      </c>
      <c r="I15" s="100">
        <v>553</v>
      </c>
      <c r="J15" s="100">
        <v>975</v>
      </c>
      <c r="K15" s="100">
        <v>1293</v>
      </c>
      <c r="L15" s="100">
        <v>1047</v>
      </c>
      <c r="M15" s="100">
        <v>938</v>
      </c>
      <c r="N15" s="101">
        <v>15000</v>
      </c>
    </row>
    <row r="16" spans="1:14" x14ac:dyDescent="0.2">
      <c r="A16" s="100" t="s">
        <v>238</v>
      </c>
      <c r="B16" s="100">
        <v>3465</v>
      </c>
      <c r="C16" s="100">
        <v>1837</v>
      </c>
      <c r="D16" s="100">
        <v>637</v>
      </c>
      <c r="E16" s="100">
        <v>531</v>
      </c>
      <c r="F16" s="100">
        <v>883</v>
      </c>
      <c r="G16" s="100">
        <v>1148</v>
      </c>
      <c r="H16" s="100">
        <v>1655</v>
      </c>
      <c r="I16" s="100">
        <v>541</v>
      </c>
      <c r="J16" s="100">
        <v>969</v>
      </c>
      <c r="K16" s="100">
        <v>1279</v>
      </c>
      <c r="L16" s="100">
        <v>1027</v>
      </c>
      <c r="M16" s="100">
        <v>970</v>
      </c>
      <c r="N16" s="101">
        <v>14942</v>
      </c>
    </row>
    <row r="17" spans="1:14" x14ac:dyDescent="0.2">
      <c r="A17" s="100" t="s">
        <v>239</v>
      </c>
      <c r="B17" s="100">
        <v>3426</v>
      </c>
      <c r="C17" s="100">
        <v>1800</v>
      </c>
      <c r="D17" s="100">
        <v>612</v>
      </c>
      <c r="E17" s="100">
        <v>518</v>
      </c>
      <c r="F17" s="100">
        <v>874</v>
      </c>
      <c r="G17" s="100">
        <v>1169</v>
      </c>
      <c r="H17" s="100">
        <v>1652</v>
      </c>
      <c r="I17" s="100">
        <v>532</v>
      </c>
      <c r="J17" s="100">
        <v>943</v>
      </c>
      <c r="K17" s="100">
        <v>1243</v>
      </c>
      <c r="L17" s="100">
        <v>1032</v>
      </c>
      <c r="M17" s="100">
        <v>960</v>
      </c>
      <c r="N17" s="101">
        <v>14761</v>
      </c>
    </row>
    <row r="18" spans="1:14" x14ac:dyDescent="0.2">
      <c r="A18" s="100" t="s">
        <v>240</v>
      </c>
      <c r="B18" s="100">
        <v>3297</v>
      </c>
      <c r="C18" s="100">
        <v>1756</v>
      </c>
      <c r="D18" s="100">
        <v>609</v>
      </c>
      <c r="E18" s="100">
        <v>509</v>
      </c>
      <c r="F18" s="100">
        <v>878</v>
      </c>
      <c r="G18" s="100">
        <v>1164</v>
      </c>
      <c r="H18" s="100">
        <v>1593</v>
      </c>
      <c r="I18" s="100">
        <v>528</v>
      </c>
      <c r="J18" s="100">
        <v>935</v>
      </c>
      <c r="K18" s="100">
        <v>1246</v>
      </c>
      <c r="L18" s="100">
        <v>1015</v>
      </c>
      <c r="M18" s="100">
        <v>942</v>
      </c>
      <c r="N18" s="101">
        <v>14472</v>
      </c>
    </row>
    <row r="19" spans="1:14" x14ac:dyDescent="0.2">
      <c r="A19" s="100" t="s">
        <v>241</v>
      </c>
      <c r="B19" s="100">
        <v>3261</v>
      </c>
      <c r="C19" s="100">
        <v>1779</v>
      </c>
      <c r="D19" s="100">
        <v>621</v>
      </c>
      <c r="E19" s="100">
        <v>521</v>
      </c>
      <c r="F19" s="100">
        <v>904</v>
      </c>
      <c r="G19" s="100">
        <v>1184</v>
      </c>
      <c r="H19" s="100">
        <v>1618</v>
      </c>
      <c r="I19" s="100">
        <v>535</v>
      </c>
      <c r="J19" s="100">
        <v>953</v>
      </c>
      <c r="K19" s="100">
        <v>1283</v>
      </c>
      <c r="L19" s="100">
        <v>1016</v>
      </c>
      <c r="M19" s="100">
        <v>963</v>
      </c>
      <c r="N19" s="101">
        <v>14638</v>
      </c>
    </row>
    <row r="20" spans="1:14" x14ac:dyDescent="0.2">
      <c r="A20" s="100" t="s">
        <v>242</v>
      </c>
      <c r="B20" s="100">
        <v>3215</v>
      </c>
      <c r="C20" s="100">
        <v>1785</v>
      </c>
      <c r="D20" s="100">
        <v>623</v>
      </c>
      <c r="E20" s="100">
        <v>521</v>
      </c>
      <c r="F20" s="100">
        <v>886</v>
      </c>
      <c r="G20" s="100">
        <v>1172</v>
      </c>
      <c r="H20" s="100">
        <v>1627</v>
      </c>
      <c r="I20" s="100">
        <v>553</v>
      </c>
      <c r="J20" s="100">
        <v>943</v>
      </c>
      <c r="K20" s="100">
        <v>1248</v>
      </c>
      <c r="L20" s="100">
        <v>993</v>
      </c>
      <c r="M20" s="100">
        <v>973</v>
      </c>
      <c r="N20" s="101">
        <v>14539</v>
      </c>
    </row>
    <row r="21" spans="1:14" x14ac:dyDescent="0.2">
      <c r="A21" s="100" t="s">
        <v>243</v>
      </c>
      <c r="B21" s="100">
        <v>3213</v>
      </c>
      <c r="C21" s="100">
        <v>1823</v>
      </c>
      <c r="D21" s="100">
        <v>656</v>
      </c>
      <c r="E21" s="100">
        <v>508</v>
      </c>
      <c r="F21" s="100">
        <v>905</v>
      </c>
      <c r="G21" s="100">
        <v>1199</v>
      </c>
      <c r="H21" s="100">
        <v>1695</v>
      </c>
      <c r="I21" s="100">
        <v>561</v>
      </c>
      <c r="J21" s="100">
        <v>962</v>
      </c>
      <c r="K21" s="100">
        <v>1304</v>
      </c>
      <c r="L21" s="100">
        <v>1019</v>
      </c>
      <c r="M21" s="100">
        <v>974</v>
      </c>
      <c r="N21" s="101">
        <v>14819</v>
      </c>
    </row>
    <row r="22" spans="1:14" x14ac:dyDescent="0.2">
      <c r="A22" s="100" t="s">
        <v>244</v>
      </c>
      <c r="B22" s="100">
        <v>3214</v>
      </c>
      <c r="C22" s="100">
        <v>1877</v>
      </c>
      <c r="D22" s="100">
        <v>662</v>
      </c>
      <c r="E22" s="100">
        <v>534</v>
      </c>
      <c r="F22" s="100">
        <v>891</v>
      </c>
      <c r="G22" s="100">
        <v>1206</v>
      </c>
      <c r="H22" s="100">
        <v>1701</v>
      </c>
      <c r="I22" s="100">
        <v>550</v>
      </c>
      <c r="J22" s="100">
        <v>971</v>
      </c>
      <c r="K22" s="100">
        <v>1296</v>
      </c>
      <c r="L22" s="100">
        <v>1036</v>
      </c>
      <c r="M22" s="100">
        <v>963</v>
      </c>
      <c r="N22" s="101">
        <v>14901</v>
      </c>
    </row>
    <row r="23" spans="1:14" x14ac:dyDescent="0.2">
      <c r="A23" s="100" t="s">
        <v>245</v>
      </c>
      <c r="B23" s="100">
        <v>3195</v>
      </c>
      <c r="C23" s="100">
        <v>1917</v>
      </c>
      <c r="D23" s="100">
        <v>657</v>
      </c>
      <c r="E23" s="100">
        <v>531</v>
      </c>
      <c r="F23" s="100">
        <v>896</v>
      </c>
      <c r="G23" s="100">
        <v>1237</v>
      </c>
      <c r="H23" s="100">
        <v>1758</v>
      </c>
      <c r="I23" s="100">
        <v>553</v>
      </c>
      <c r="J23" s="100">
        <v>981</v>
      </c>
      <c r="K23" s="100">
        <v>1328</v>
      </c>
      <c r="L23" s="100">
        <v>1064</v>
      </c>
      <c r="M23" s="100">
        <v>967</v>
      </c>
      <c r="N23" s="101">
        <v>15084</v>
      </c>
    </row>
    <row r="24" spans="1:14" x14ac:dyDescent="0.2">
      <c r="A24" s="100" t="s">
        <v>246</v>
      </c>
      <c r="B24" s="100">
        <v>3191</v>
      </c>
      <c r="C24" s="100">
        <v>1946</v>
      </c>
      <c r="D24" s="100">
        <v>673</v>
      </c>
      <c r="E24" s="100">
        <v>525</v>
      </c>
      <c r="F24" s="100">
        <v>898</v>
      </c>
      <c r="G24" s="100">
        <v>1249</v>
      </c>
      <c r="H24" s="100">
        <v>1773</v>
      </c>
      <c r="I24" s="100">
        <v>550</v>
      </c>
      <c r="J24" s="100">
        <v>985</v>
      </c>
      <c r="K24" s="100">
        <v>1348</v>
      </c>
      <c r="L24" s="100">
        <v>1049</v>
      </c>
      <c r="M24" s="100">
        <v>970</v>
      </c>
      <c r="N24" s="101">
        <v>15157</v>
      </c>
    </row>
    <row r="25" spans="1:14" x14ac:dyDescent="0.2">
      <c r="A25" s="100" t="s">
        <v>430</v>
      </c>
      <c r="B25" s="100">
        <v>3198</v>
      </c>
      <c r="C25" s="100">
        <v>1958</v>
      </c>
      <c r="D25" s="100">
        <v>680</v>
      </c>
      <c r="E25" s="100">
        <v>533</v>
      </c>
      <c r="F25" s="100">
        <v>902</v>
      </c>
      <c r="G25" s="100">
        <v>1246</v>
      </c>
      <c r="H25" s="100">
        <v>1789</v>
      </c>
      <c r="I25" s="100">
        <v>562</v>
      </c>
      <c r="J25" s="100">
        <v>989</v>
      </c>
      <c r="K25" s="100">
        <v>1369</v>
      </c>
      <c r="L25" s="100">
        <v>1072</v>
      </c>
      <c r="M25" s="100">
        <v>974</v>
      </c>
      <c r="N25" s="101">
        <v>15272</v>
      </c>
    </row>
    <row r="26" spans="1:14" x14ac:dyDescent="0.2">
      <c r="A26" s="100" t="s">
        <v>431</v>
      </c>
      <c r="B26" s="100">
        <v>3249</v>
      </c>
      <c r="C26" s="100">
        <v>1965</v>
      </c>
      <c r="D26" s="100">
        <v>694</v>
      </c>
      <c r="E26" s="100">
        <v>550</v>
      </c>
      <c r="F26" s="100">
        <v>933</v>
      </c>
      <c r="G26" s="100">
        <v>1271</v>
      </c>
      <c r="H26" s="100">
        <v>1832</v>
      </c>
      <c r="I26" s="100">
        <v>584</v>
      </c>
      <c r="J26" s="100">
        <v>1004</v>
      </c>
      <c r="K26" s="100">
        <v>1409</v>
      </c>
      <c r="L26" s="100">
        <v>1110</v>
      </c>
      <c r="M26" s="100">
        <v>988</v>
      </c>
      <c r="N26" s="101">
        <v>15589</v>
      </c>
    </row>
    <row r="27" spans="1:14" x14ac:dyDescent="0.2">
      <c r="A27" s="100" t="s">
        <v>432</v>
      </c>
      <c r="B27" s="100">
        <v>3227</v>
      </c>
      <c r="C27" s="100">
        <v>1971</v>
      </c>
      <c r="D27" s="100">
        <v>684</v>
      </c>
      <c r="E27" s="100">
        <v>552</v>
      </c>
      <c r="F27" s="100">
        <v>927</v>
      </c>
      <c r="G27" s="100">
        <v>1266</v>
      </c>
      <c r="H27" s="100">
        <v>1825</v>
      </c>
      <c r="I27" s="100">
        <v>580</v>
      </c>
      <c r="J27" s="100">
        <v>996</v>
      </c>
      <c r="K27" s="100">
        <v>1381</v>
      </c>
      <c r="L27" s="100">
        <v>1156</v>
      </c>
      <c r="M27" s="100">
        <v>958</v>
      </c>
      <c r="N27" s="101">
        <v>15523</v>
      </c>
    </row>
    <row r="28" spans="1:14" x14ac:dyDescent="0.2">
      <c r="A28" s="100" t="s">
        <v>433</v>
      </c>
      <c r="B28" s="100">
        <v>3196</v>
      </c>
      <c r="C28" s="100">
        <v>1957</v>
      </c>
      <c r="D28" s="100">
        <v>665</v>
      </c>
      <c r="E28" s="100">
        <v>558</v>
      </c>
      <c r="F28" s="100">
        <v>925</v>
      </c>
      <c r="G28" s="100">
        <v>1249</v>
      </c>
      <c r="H28" s="100">
        <v>1815</v>
      </c>
      <c r="I28" s="100">
        <v>569</v>
      </c>
      <c r="J28" s="100">
        <v>991</v>
      </c>
      <c r="K28" s="100">
        <v>1394</v>
      </c>
      <c r="L28" s="100">
        <v>1149</v>
      </c>
      <c r="M28" s="100">
        <v>986</v>
      </c>
      <c r="N28" s="101">
        <v>15454</v>
      </c>
    </row>
    <row r="29" spans="1:14" x14ac:dyDescent="0.2">
      <c r="A29" s="100" t="s">
        <v>434</v>
      </c>
      <c r="B29" s="100">
        <v>3137</v>
      </c>
      <c r="C29" s="100">
        <v>1894</v>
      </c>
      <c r="D29" s="100">
        <v>669</v>
      </c>
      <c r="E29" s="100">
        <v>536</v>
      </c>
      <c r="F29" s="100">
        <v>910</v>
      </c>
      <c r="G29" s="100">
        <v>1248</v>
      </c>
      <c r="H29" s="100">
        <v>1790</v>
      </c>
      <c r="I29" s="100">
        <v>555</v>
      </c>
      <c r="J29" s="100">
        <v>963</v>
      </c>
      <c r="K29" s="100">
        <v>1373</v>
      </c>
      <c r="L29" s="100">
        <v>1132</v>
      </c>
      <c r="M29" s="100">
        <v>979</v>
      </c>
      <c r="N29" s="101">
        <v>15186</v>
      </c>
    </row>
    <row r="30" spans="1:14" x14ac:dyDescent="0.2">
      <c r="A30" s="100" t="s">
        <v>435</v>
      </c>
      <c r="B30" s="100">
        <v>3075</v>
      </c>
      <c r="C30" s="100">
        <v>1856</v>
      </c>
      <c r="D30" s="100">
        <v>664</v>
      </c>
      <c r="E30" s="100">
        <v>521</v>
      </c>
      <c r="F30" s="100">
        <v>909</v>
      </c>
      <c r="G30" s="100">
        <v>1255</v>
      </c>
      <c r="H30" s="100">
        <v>1723</v>
      </c>
      <c r="I30" s="100">
        <v>534</v>
      </c>
      <c r="J30" s="100">
        <v>923</v>
      </c>
      <c r="K30" s="100">
        <v>1333</v>
      </c>
      <c r="L30" s="100">
        <v>1105</v>
      </c>
      <c r="M30" s="100">
        <v>964</v>
      </c>
      <c r="N30" s="101">
        <v>14862</v>
      </c>
    </row>
    <row r="31" spans="1:14" x14ac:dyDescent="0.2">
      <c r="A31" s="100" t="s">
        <v>436</v>
      </c>
      <c r="B31" s="100">
        <v>3106</v>
      </c>
      <c r="C31" s="100">
        <v>1874</v>
      </c>
      <c r="D31" s="100">
        <v>696</v>
      </c>
      <c r="E31" s="100">
        <v>534</v>
      </c>
      <c r="F31" s="100">
        <v>922</v>
      </c>
      <c r="G31" s="100">
        <v>1264</v>
      </c>
      <c r="H31" s="100">
        <v>1743</v>
      </c>
      <c r="I31" s="100">
        <v>521</v>
      </c>
      <c r="J31" s="100">
        <v>923</v>
      </c>
      <c r="K31" s="100">
        <v>1318</v>
      </c>
      <c r="L31" s="100">
        <v>1104</v>
      </c>
      <c r="M31" s="100">
        <v>968</v>
      </c>
      <c r="N31" s="101">
        <v>14973</v>
      </c>
    </row>
    <row r="32" spans="1:14" x14ac:dyDescent="0.2">
      <c r="A32" s="100" t="s">
        <v>437</v>
      </c>
      <c r="B32" s="100">
        <v>3100</v>
      </c>
      <c r="C32" s="100">
        <v>1865</v>
      </c>
      <c r="D32" s="100">
        <v>699</v>
      </c>
      <c r="E32" s="100">
        <v>537</v>
      </c>
      <c r="F32" s="100">
        <v>926</v>
      </c>
      <c r="G32" s="100">
        <v>1253</v>
      </c>
      <c r="H32" s="100">
        <v>1748</v>
      </c>
      <c r="I32" s="100">
        <v>526</v>
      </c>
      <c r="J32" s="100">
        <v>941</v>
      </c>
      <c r="K32" s="100">
        <v>1323</v>
      </c>
      <c r="L32" s="100">
        <v>1117</v>
      </c>
      <c r="M32" s="100">
        <v>982</v>
      </c>
      <c r="N32" s="101">
        <v>15017</v>
      </c>
    </row>
    <row r="33" spans="1:14" x14ac:dyDescent="0.2">
      <c r="A33" s="100" t="s">
        <v>438</v>
      </c>
      <c r="B33" s="100">
        <v>3125</v>
      </c>
      <c r="C33" s="100">
        <v>1878</v>
      </c>
      <c r="D33" s="100">
        <v>706</v>
      </c>
      <c r="E33" s="100">
        <v>527</v>
      </c>
      <c r="F33" s="100">
        <v>930</v>
      </c>
      <c r="G33" s="100">
        <v>1253</v>
      </c>
      <c r="H33" s="100">
        <v>1743</v>
      </c>
      <c r="I33" s="100">
        <v>537</v>
      </c>
      <c r="J33" s="100">
        <v>952</v>
      </c>
      <c r="K33" s="100">
        <v>1332</v>
      </c>
      <c r="L33" s="100">
        <v>1139</v>
      </c>
      <c r="M33" s="100">
        <v>1022</v>
      </c>
      <c r="N33" s="101">
        <v>15144</v>
      </c>
    </row>
    <row r="34" spans="1:14" x14ac:dyDescent="0.2">
      <c r="A34" s="100" t="s">
        <v>439</v>
      </c>
      <c r="B34" s="100">
        <v>3220</v>
      </c>
      <c r="C34" s="100">
        <v>1813</v>
      </c>
      <c r="D34" s="100">
        <v>726</v>
      </c>
      <c r="E34" s="100">
        <v>505</v>
      </c>
      <c r="F34" s="100">
        <v>926</v>
      </c>
      <c r="G34" s="100">
        <v>1202</v>
      </c>
      <c r="H34" s="100">
        <v>1701</v>
      </c>
      <c r="I34" s="100">
        <v>587</v>
      </c>
      <c r="J34" s="100">
        <v>945</v>
      </c>
      <c r="K34" s="100">
        <v>1334</v>
      </c>
      <c r="L34" s="100">
        <v>1128</v>
      </c>
      <c r="M34" s="100">
        <v>603</v>
      </c>
      <c r="N34" s="101">
        <v>14690</v>
      </c>
    </row>
    <row r="35" spans="1:14" x14ac:dyDescent="0.2">
      <c r="A35" s="100" t="s">
        <v>440</v>
      </c>
      <c r="B35" s="100">
        <v>3183</v>
      </c>
      <c r="C35" s="100">
        <v>1817</v>
      </c>
      <c r="D35" s="100">
        <v>727</v>
      </c>
      <c r="E35" s="100">
        <v>518</v>
      </c>
      <c r="F35" s="100">
        <v>945</v>
      </c>
      <c r="G35" s="100">
        <v>1215</v>
      </c>
      <c r="H35" s="100">
        <v>1705</v>
      </c>
      <c r="I35" s="100">
        <v>591</v>
      </c>
      <c r="J35" s="100">
        <v>939</v>
      </c>
      <c r="K35" s="100">
        <v>1348</v>
      </c>
      <c r="L35" s="100">
        <v>1131</v>
      </c>
      <c r="M35" s="100">
        <v>604</v>
      </c>
      <c r="N35" s="101">
        <v>14723</v>
      </c>
    </row>
    <row r="36" spans="1:14" x14ac:dyDescent="0.2">
      <c r="A36" s="100" t="s">
        <v>441</v>
      </c>
      <c r="B36" s="100">
        <v>3139</v>
      </c>
      <c r="C36" s="100">
        <v>1781</v>
      </c>
      <c r="D36" s="100">
        <v>734</v>
      </c>
      <c r="E36" s="100">
        <v>538</v>
      </c>
      <c r="F36" s="100">
        <v>962</v>
      </c>
      <c r="G36" s="100">
        <v>1207</v>
      </c>
      <c r="H36" s="100">
        <v>1727</v>
      </c>
      <c r="I36" s="100">
        <v>592</v>
      </c>
      <c r="J36" s="100">
        <v>947</v>
      </c>
      <c r="K36" s="100">
        <v>1362</v>
      </c>
      <c r="L36" s="100">
        <v>1130</v>
      </c>
      <c r="M36" s="100">
        <v>608</v>
      </c>
      <c r="N36" s="101">
        <v>14727</v>
      </c>
    </row>
    <row r="37" spans="1:14" x14ac:dyDescent="0.2">
      <c r="A37" s="100" t="s">
        <v>442</v>
      </c>
      <c r="B37" s="100">
        <v>3195</v>
      </c>
      <c r="C37" s="100">
        <v>1785</v>
      </c>
      <c r="D37" s="100">
        <v>740</v>
      </c>
      <c r="E37" s="100">
        <v>533</v>
      </c>
      <c r="F37" s="100">
        <v>968</v>
      </c>
      <c r="G37" s="100">
        <v>1205</v>
      </c>
      <c r="H37" s="100">
        <v>1721</v>
      </c>
      <c r="I37" s="100">
        <v>590</v>
      </c>
      <c r="J37" s="100">
        <v>961</v>
      </c>
      <c r="K37" s="100">
        <v>1349</v>
      </c>
      <c r="L37" s="100">
        <v>1142</v>
      </c>
      <c r="M37" s="100">
        <v>602</v>
      </c>
      <c r="N37" s="101">
        <v>14791</v>
      </c>
    </row>
    <row r="38" spans="1:14" x14ac:dyDescent="0.2">
      <c r="A38" s="100" t="s">
        <v>443</v>
      </c>
      <c r="B38" s="100">
        <v>3190</v>
      </c>
      <c r="C38" s="100">
        <v>1798</v>
      </c>
      <c r="D38" s="100">
        <v>749</v>
      </c>
      <c r="E38" s="100">
        <v>554</v>
      </c>
      <c r="F38" s="100">
        <v>987</v>
      </c>
      <c r="G38" s="100">
        <v>1203</v>
      </c>
      <c r="H38" s="100">
        <v>1711</v>
      </c>
      <c r="I38" s="100">
        <v>607</v>
      </c>
      <c r="J38" s="100">
        <v>958</v>
      </c>
      <c r="K38" s="100">
        <v>1375</v>
      </c>
      <c r="L38" s="100">
        <v>1149</v>
      </c>
      <c r="M38" s="100">
        <v>609</v>
      </c>
      <c r="N38" s="101">
        <v>14890</v>
      </c>
    </row>
    <row r="39" spans="1:14" x14ac:dyDescent="0.2">
      <c r="A39" s="100" t="s">
        <v>444</v>
      </c>
      <c r="B39" s="100">
        <v>3206</v>
      </c>
      <c r="C39" s="100">
        <v>1795</v>
      </c>
      <c r="D39" s="100">
        <v>726</v>
      </c>
      <c r="E39" s="100">
        <v>551</v>
      </c>
      <c r="F39" s="100">
        <v>1006</v>
      </c>
      <c r="G39" s="100">
        <v>1213</v>
      </c>
      <c r="H39" s="100">
        <v>1691</v>
      </c>
      <c r="I39" s="100">
        <v>620</v>
      </c>
      <c r="J39" s="100">
        <v>952</v>
      </c>
      <c r="K39" s="100">
        <v>1353</v>
      </c>
      <c r="L39" s="100">
        <v>1133</v>
      </c>
      <c r="M39" s="100">
        <v>607</v>
      </c>
      <c r="N39" s="101">
        <v>14853</v>
      </c>
    </row>
    <row r="40" spans="1:14" x14ac:dyDescent="0.2">
      <c r="A40" s="100" t="s">
        <v>445</v>
      </c>
      <c r="B40" s="100">
        <v>3190</v>
      </c>
      <c r="C40" s="100">
        <v>1797</v>
      </c>
      <c r="D40" s="100">
        <v>730</v>
      </c>
      <c r="E40" s="100">
        <v>548</v>
      </c>
      <c r="F40" s="100">
        <v>991</v>
      </c>
      <c r="G40" s="100">
        <v>1183</v>
      </c>
      <c r="H40" s="100">
        <v>1700</v>
      </c>
      <c r="I40" s="100">
        <v>605</v>
      </c>
      <c r="J40" s="100">
        <v>934</v>
      </c>
      <c r="K40" s="100">
        <v>1335</v>
      </c>
      <c r="L40" s="100">
        <v>1124</v>
      </c>
      <c r="M40" s="100">
        <v>600</v>
      </c>
      <c r="N40" s="101">
        <v>14737</v>
      </c>
    </row>
    <row r="41" spans="1:14" ht="12" thickBot="1" x14ac:dyDescent="0.25">
      <c r="A41" s="102" t="s">
        <v>446</v>
      </c>
      <c r="B41" s="102">
        <v>3124</v>
      </c>
      <c r="C41" s="100">
        <v>1746</v>
      </c>
      <c r="D41" s="100">
        <v>711</v>
      </c>
      <c r="E41" s="100">
        <v>540</v>
      </c>
      <c r="F41" s="100">
        <v>978</v>
      </c>
      <c r="G41" s="100">
        <v>1166</v>
      </c>
      <c r="H41" s="100">
        <v>1676</v>
      </c>
      <c r="I41" s="100">
        <v>590</v>
      </c>
      <c r="J41" s="100">
        <v>903</v>
      </c>
      <c r="K41" s="100">
        <v>1315</v>
      </c>
      <c r="L41" s="100">
        <v>1129</v>
      </c>
      <c r="M41" s="100">
        <v>601</v>
      </c>
      <c r="N41" s="101">
        <v>14479</v>
      </c>
    </row>
    <row r="42" spans="1:14" ht="24.95" customHeight="1" x14ac:dyDescent="0.2">
      <c r="A42" s="229" t="s">
        <v>381</v>
      </c>
      <c r="B42" s="230"/>
      <c r="C42" s="230"/>
      <c r="D42" s="230"/>
      <c r="E42" s="230"/>
      <c r="F42" s="230"/>
      <c r="G42" s="230"/>
      <c r="H42" s="230"/>
      <c r="I42" s="230"/>
      <c r="J42" s="230"/>
      <c r="K42" s="230"/>
      <c r="L42" s="230"/>
      <c r="M42" s="230"/>
      <c r="N42" s="230"/>
    </row>
  </sheetData>
  <mergeCells count="16">
    <mergeCell ref="A42:N42"/>
    <mergeCell ref="I2:I3"/>
    <mergeCell ref="K2:K3"/>
    <mergeCell ref="L2:L3"/>
    <mergeCell ref="M2:M3"/>
    <mergeCell ref="D2:D3"/>
    <mergeCell ref="J2:J3"/>
    <mergeCell ref="A2:A3"/>
    <mergeCell ref="N2:N3"/>
    <mergeCell ref="A1:N1"/>
    <mergeCell ref="B2:B3"/>
    <mergeCell ref="C2:C3"/>
    <mergeCell ref="E2:E3"/>
    <mergeCell ref="F2:F3"/>
    <mergeCell ref="G2:G3"/>
    <mergeCell ref="H2:H3"/>
  </mergeCells>
  <phoneticPr fontId="2" type="noConversion"/>
  <pageMargins left="0.74803149606299213" right="0.74803149606299213" top="0.98425196850393704" bottom="0.98425196850393704" header="0.51181102362204722" footer="0.51181102362204722"/>
  <pageSetup paperSize="9" scale="9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6429C-7AFF-4040-B52D-22958B0FA4B0}">
  <sheetPr codeName="Blad28">
    <pageSetUpPr fitToPage="1"/>
  </sheetPr>
  <dimension ref="A1:N42"/>
  <sheetViews>
    <sheetView zoomScaleNormal="100" workbookViewId="0">
      <selection activeCell="P22" sqref="P22:P23"/>
    </sheetView>
  </sheetViews>
  <sheetFormatPr defaultColWidth="9.28515625" defaultRowHeight="11.25" x14ac:dyDescent="0.2"/>
  <cols>
    <col min="1" max="1" width="11.28515625" style="27" customWidth="1"/>
    <col min="2" max="2" width="7" style="76" customWidth="1"/>
    <col min="3" max="3" width="8.42578125" style="76" customWidth="1"/>
    <col min="4" max="5" width="7" style="76" customWidth="1"/>
    <col min="6" max="6" width="10.5703125" style="76" customWidth="1"/>
    <col min="7" max="7" width="6.7109375" style="76" customWidth="1"/>
    <col min="8" max="8" width="10" style="76" customWidth="1"/>
    <col min="9" max="9" width="6.28515625" style="76" customWidth="1"/>
    <col min="10" max="10" width="6.5703125" style="76" customWidth="1"/>
    <col min="11" max="11" width="9" style="76" customWidth="1"/>
    <col min="12" max="12" width="7" style="76" customWidth="1"/>
    <col min="13" max="13" width="7.42578125" style="27" customWidth="1"/>
    <col min="14" max="14" width="10.28515625" style="77" bestFit="1" customWidth="1"/>
    <col min="15" max="16384" width="9.28515625" style="27"/>
  </cols>
  <sheetData>
    <row r="1" spans="1:14" ht="12" thickBot="1" x14ac:dyDescent="0.25">
      <c r="A1" s="219" t="s">
        <v>375</v>
      </c>
      <c r="B1" s="219"/>
      <c r="C1" s="219"/>
      <c r="D1" s="219"/>
      <c r="E1" s="219"/>
      <c r="F1" s="219"/>
      <c r="G1" s="219"/>
      <c r="H1" s="219"/>
      <c r="I1" s="219"/>
      <c r="J1" s="219"/>
      <c r="K1" s="219"/>
      <c r="L1" s="219"/>
      <c r="M1" s="219"/>
      <c r="N1" s="219"/>
    </row>
    <row r="2" spans="1:14" ht="11.25" customHeight="1" x14ac:dyDescent="0.2">
      <c r="A2" s="232" t="s">
        <v>139</v>
      </c>
      <c r="B2" s="237" t="s">
        <v>216</v>
      </c>
      <c r="C2" s="236" t="s">
        <v>92</v>
      </c>
      <c r="D2" s="236" t="s">
        <v>93</v>
      </c>
      <c r="E2" s="236" t="s">
        <v>134</v>
      </c>
      <c r="F2" s="237" t="s">
        <v>219</v>
      </c>
      <c r="G2" s="236" t="s">
        <v>135</v>
      </c>
      <c r="H2" s="236" t="s">
        <v>96</v>
      </c>
      <c r="I2" s="236" t="s">
        <v>136</v>
      </c>
      <c r="J2" s="236" t="s">
        <v>98</v>
      </c>
      <c r="K2" s="237" t="s">
        <v>199</v>
      </c>
      <c r="L2" s="236" t="s">
        <v>137</v>
      </c>
      <c r="M2" s="228" t="s">
        <v>138</v>
      </c>
      <c r="N2" s="239" t="s">
        <v>101</v>
      </c>
    </row>
    <row r="3" spans="1:14" x14ac:dyDescent="0.2">
      <c r="A3" s="233"/>
      <c r="B3" s="238"/>
      <c r="C3" s="238"/>
      <c r="D3" s="231"/>
      <c r="E3" s="238"/>
      <c r="F3" s="238"/>
      <c r="G3" s="238"/>
      <c r="H3" s="238"/>
      <c r="I3" s="238"/>
      <c r="J3" s="231"/>
      <c r="K3" s="238"/>
      <c r="L3" s="238"/>
      <c r="M3" s="227"/>
      <c r="N3" s="234"/>
    </row>
    <row r="4" spans="1:14" ht="12.75" hidden="1" x14ac:dyDescent="0.2">
      <c r="A4" t="s">
        <v>416</v>
      </c>
      <c r="B4" s="99" t="s">
        <v>417</v>
      </c>
      <c r="C4" s="99" t="s">
        <v>418</v>
      </c>
      <c r="D4" s="144" t="s">
        <v>419</v>
      </c>
      <c r="E4" s="99" t="s">
        <v>420</v>
      </c>
      <c r="F4" s="99" t="s">
        <v>421</v>
      </c>
      <c r="G4" s="99" t="s">
        <v>422</v>
      </c>
      <c r="H4" s="99" t="s">
        <v>423</v>
      </c>
      <c r="I4" s="99" t="s">
        <v>424</v>
      </c>
      <c r="J4" s="144" t="s">
        <v>425</v>
      </c>
      <c r="K4" s="99" t="s">
        <v>426</v>
      </c>
      <c r="L4" s="99" t="s">
        <v>427</v>
      </c>
      <c r="M4" s="143" t="s">
        <v>428</v>
      </c>
      <c r="N4" s="145" t="s">
        <v>429</v>
      </c>
    </row>
    <row r="5" spans="1:14" x14ac:dyDescent="0.2">
      <c r="A5" s="100" t="s">
        <v>227</v>
      </c>
      <c r="B5" s="100">
        <v>6395</v>
      </c>
      <c r="C5" s="100">
        <v>3369</v>
      </c>
      <c r="D5" s="100">
        <v>1430</v>
      </c>
      <c r="E5" s="100">
        <v>1203</v>
      </c>
      <c r="F5" s="100">
        <v>2453</v>
      </c>
      <c r="G5" s="100">
        <v>2819</v>
      </c>
      <c r="H5" s="100">
        <v>3649</v>
      </c>
      <c r="I5" s="100">
        <v>1227</v>
      </c>
      <c r="J5" s="100">
        <v>1912</v>
      </c>
      <c r="K5" s="100">
        <v>2909</v>
      </c>
      <c r="L5" s="100">
        <v>2104</v>
      </c>
      <c r="M5" s="100">
        <v>2228</v>
      </c>
      <c r="N5" s="101">
        <v>31698</v>
      </c>
    </row>
    <row r="6" spans="1:14" x14ac:dyDescent="0.2">
      <c r="A6" s="100" t="s">
        <v>228</v>
      </c>
      <c r="B6" s="100">
        <v>6433</v>
      </c>
      <c r="C6" s="100">
        <v>3509</v>
      </c>
      <c r="D6" s="100">
        <v>1520</v>
      </c>
      <c r="E6" s="100">
        <v>1320</v>
      </c>
      <c r="F6" s="100">
        <v>2603</v>
      </c>
      <c r="G6" s="100">
        <v>2997</v>
      </c>
      <c r="H6" s="100">
        <v>3768</v>
      </c>
      <c r="I6" s="100">
        <v>1292</v>
      </c>
      <c r="J6" s="100">
        <v>1967</v>
      </c>
      <c r="K6" s="100">
        <v>3091</v>
      </c>
      <c r="L6" s="100">
        <v>2120</v>
      </c>
      <c r="M6" s="100">
        <v>2258</v>
      </c>
      <c r="N6" s="101">
        <v>32878</v>
      </c>
    </row>
    <row r="7" spans="1:14" x14ac:dyDescent="0.2">
      <c r="A7" s="100" t="s">
        <v>229</v>
      </c>
      <c r="B7" s="100">
        <v>6540</v>
      </c>
      <c r="C7" s="100">
        <v>3592</v>
      </c>
      <c r="D7" s="100">
        <v>1625</v>
      </c>
      <c r="E7" s="100">
        <v>1423</v>
      </c>
      <c r="F7" s="100">
        <v>2773</v>
      </c>
      <c r="G7" s="100">
        <v>3233</v>
      </c>
      <c r="H7" s="100">
        <v>3897</v>
      </c>
      <c r="I7" s="100">
        <v>1362</v>
      </c>
      <c r="J7" s="100">
        <v>2057</v>
      </c>
      <c r="K7" s="100">
        <v>3260</v>
      </c>
      <c r="L7" s="100">
        <v>2127</v>
      </c>
      <c r="M7" s="100">
        <v>2386</v>
      </c>
      <c r="N7" s="101">
        <v>34275</v>
      </c>
    </row>
    <row r="8" spans="1:14" x14ac:dyDescent="0.2">
      <c r="A8" s="100" t="s">
        <v>230</v>
      </c>
      <c r="B8" s="100">
        <v>6605</v>
      </c>
      <c r="C8" s="100">
        <v>3601</v>
      </c>
      <c r="D8" s="100">
        <v>1616</v>
      </c>
      <c r="E8" s="100">
        <v>1387</v>
      </c>
      <c r="F8" s="100">
        <v>2791</v>
      </c>
      <c r="G8" s="100">
        <v>3130</v>
      </c>
      <c r="H8" s="100">
        <v>3865</v>
      </c>
      <c r="I8" s="100">
        <v>1339</v>
      </c>
      <c r="J8" s="100">
        <v>2052</v>
      </c>
      <c r="K8" s="100">
        <v>3175</v>
      </c>
      <c r="L8" s="100">
        <v>2132</v>
      </c>
      <c r="M8" s="100">
        <v>2371</v>
      </c>
      <c r="N8" s="101">
        <v>34064</v>
      </c>
    </row>
    <row r="9" spans="1:14" x14ac:dyDescent="0.2">
      <c r="A9" s="100" t="s">
        <v>231</v>
      </c>
      <c r="B9" s="100">
        <v>6579</v>
      </c>
      <c r="C9" s="100">
        <v>3641</v>
      </c>
      <c r="D9" s="100">
        <v>1610</v>
      </c>
      <c r="E9" s="100">
        <v>1393</v>
      </c>
      <c r="F9" s="100">
        <v>2743</v>
      </c>
      <c r="G9" s="100">
        <v>3072</v>
      </c>
      <c r="H9" s="100">
        <v>3817</v>
      </c>
      <c r="I9" s="100">
        <v>1294</v>
      </c>
      <c r="J9" s="100">
        <v>2026</v>
      </c>
      <c r="K9" s="100">
        <v>3163</v>
      </c>
      <c r="L9" s="100">
        <v>2130</v>
      </c>
      <c r="M9" s="100">
        <v>2400</v>
      </c>
      <c r="N9" s="101">
        <v>33868</v>
      </c>
    </row>
    <row r="10" spans="1:14" x14ac:dyDescent="0.2">
      <c r="A10" s="100" t="s">
        <v>232</v>
      </c>
      <c r="B10" s="100">
        <v>6565</v>
      </c>
      <c r="C10" s="100">
        <v>3641</v>
      </c>
      <c r="D10" s="100">
        <v>1625</v>
      </c>
      <c r="E10" s="100">
        <v>1412</v>
      </c>
      <c r="F10" s="100">
        <v>2739</v>
      </c>
      <c r="G10" s="100">
        <v>3109</v>
      </c>
      <c r="H10" s="100">
        <v>3885</v>
      </c>
      <c r="I10" s="100">
        <v>1302</v>
      </c>
      <c r="J10" s="100">
        <v>2072</v>
      </c>
      <c r="K10" s="100">
        <v>3153</v>
      </c>
      <c r="L10" s="100">
        <v>2161</v>
      </c>
      <c r="M10" s="100">
        <v>2466</v>
      </c>
      <c r="N10" s="101">
        <v>34130</v>
      </c>
    </row>
    <row r="11" spans="1:14" x14ac:dyDescent="0.2">
      <c r="A11" s="100" t="s">
        <v>233</v>
      </c>
      <c r="B11" s="100">
        <v>6619</v>
      </c>
      <c r="C11" s="100">
        <v>3626</v>
      </c>
      <c r="D11" s="100">
        <v>1634</v>
      </c>
      <c r="E11" s="100">
        <v>1421</v>
      </c>
      <c r="F11" s="100">
        <v>2769</v>
      </c>
      <c r="G11" s="100">
        <v>3112</v>
      </c>
      <c r="H11" s="100">
        <v>3870</v>
      </c>
      <c r="I11" s="100">
        <v>1335</v>
      </c>
      <c r="J11" s="100">
        <v>2091</v>
      </c>
      <c r="K11" s="100">
        <v>3208</v>
      </c>
      <c r="L11" s="100">
        <v>2199</v>
      </c>
      <c r="M11" s="100">
        <v>2421</v>
      </c>
      <c r="N11" s="101">
        <v>34305</v>
      </c>
    </row>
    <row r="12" spans="1:14" x14ac:dyDescent="0.2">
      <c r="A12" s="100" t="s">
        <v>234</v>
      </c>
      <c r="B12" s="100">
        <v>6713</v>
      </c>
      <c r="C12" s="100">
        <v>3695</v>
      </c>
      <c r="D12" s="100">
        <v>1714</v>
      </c>
      <c r="E12" s="100">
        <v>1462</v>
      </c>
      <c r="F12" s="100">
        <v>2876</v>
      </c>
      <c r="G12" s="100">
        <v>3235</v>
      </c>
      <c r="H12" s="100">
        <v>3979</v>
      </c>
      <c r="I12" s="100">
        <v>1371</v>
      </c>
      <c r="J12" s="100">
        <v>2136</v>
      </c>
      <c r="K12" s="100">
        <v>3317</v>
      </c>
      <c r="L12" s="100">
        <v>2259</v>
      </c>
      <c r="M12" s="100">
        <v>2505</v>
      </c>
      <c r="N12" s="101">
        <v>35262</v>
      </c>
    </row>
    <row r="13" spans="1:14" x14ac:dyDescent="0.2">
      <c r="A13" s="100" t="s">
        <v>235</v>
      </c>
      <c r="B13" s="100">
        <v>6849</v>
      </c>
      <c r="C13" s="100">
        <v>3737</v>
      </c>
      <c r="D13" s="100">
        <v>1773</v>
      </c>
      <c r="E13" s="100">
        <v>1492</v>
      </c>
      <c r="F13" s="100">
        <v>2916</v>
      </c>
      <c r="G13" s="100">
        <v>3269</v>
      </c>
      <c r="H13" s="100">
        <v>4014</v>
      </c>
      <c r="I13" s="100">
        <v>1415</v>
      </c>
      <c r="J13" s="100">
        <v>2186</v>
      </c>
      <c r="K13" s="100">
        <v>3338</v>
      </c>
      <c r="L13" s="100">
        <v>2310</v>
      </c>
      <c r="M13" s="100">
        <v>2584</v>
      </c>
      <c r="N13" s="101">
        <v>35883</v>
      </c>
    </row>
    <row r="14" spans="1:14" x14ac:dyDescent="0.2">
      <c r="A14" s="100" t="s">
        <v>236</v>
      </c>
      <c r="B14" s="100">
        <v>6851</v>
      </c>
      <c r="C14" s="100">
        <v>3779</v>
      </c>
      <c r="D14" s="100">
        <v>1747</v>
      </c>
      <c r="E14" s="100">
        <v>1505</v>
      </c>
      <c r="F14" s="100">
        <v>2977</v>
      </c>
      <c r="G14" s="100">
        <v>3262</v>
      </c>
      <c r="H14" s="100">
        <v>4013</v>
      </c>
      <c r="I14" s="100">
        <v>1444</v>
      </c>
      <c r="J14" s="100">
        <v>2224</v>
      </c>
      <c r="K14" s="100">
        <v>3386</v>
      </c>
      <c r="L14" s="100">
        <v>2342</v>
      </c>
      <c r="M14" s="100">
        <v>2626</v>
      </c>
      <c r="N14" s="101">
        <v>36156</v>
      </c>
    </row>
    <row r="15" spans="1:14" x14ac:dyDescent="0.2">
      <c r="A15" s="100" t="s">
        <v>237</v>
      </c>
      <c r="B15" s="100">
        <v>6708</v>
      </c>
      <c r="C15" s="100">
        <v>3795</v>
      </c>
      <c r="D15" s="100">
        <v>1747</v>
      </c>
      <c r="E15" s="100">
        <v>1491</v>
      </c>
      <c r="F15" s="100">
        <v>2883</v>
      </c>
      <c r="G15" s="100">
        <v>3268</v>
      </c>
      <c r="H15" s="100">
        <v>4033</v>
      </c>
      <c r="I15" s="100">
        <v>1436</v>
      </c>
      <c r="J15" s="100">
        <v>2220</v>
      </c>
      <c r="K15" s="100">
        <v>3375</v>
      </c>
      <c r="L15" s="100">
        <v>2353</v>
      </c>
      <c r="M15" s="100">
        <v>2660</v>
      </c>
      <c r="N15" s="101">
        <v>35969</v>
      </c>
    </row>
    <row r="16" spans="1:14" x14ac:dyDescent="0.2">
      <c r="A16" s="100" t="s">
        <v>238</v>
      </c>
      <c r="B16" s="100">
        <v>6660</v>
      </c>
      <c r="C16" s="100">
        <v>3737</v>
      </c>
      <c r="D16" s="100">
        <v>1725</v>
      </c>
      <c r="E16" s="100">
        <v>1497</v>
      </c>
      <c r="F16" s="100">
        <v>2923</v>
      </c>
      <c r="G16" s="100">
        <v>3206</v>
      </c>
      <c r="H16" s="100">
        <v>3977</v>
      </c>
      <c r="I16" s="100">
        <v>1430</v>
      </c>
      <c r="J16" s="100">
        <v>2202</v>
      </c>
      <c r="K16" s="100">
        <v>3366</v>
      </c>
      <c r="L16" s="100">
        <v>2364</v>
      </c>
      <c r="M16" s="100">
        <v>2608</v>
      </c>
      <c r="N16" s="101">
        <v>35695</v>
      </c>
    </row>
    <row r="17" spans="1:14" x14ac:dyDescent="0.2">
      <c r="A17" s="100" t="s">
        <v>239</v>
      </c>
      <c r="B17" s="100">
        <v>6591</v>
      </c>
      <c r="C17" s="100">
        <v>3755</v>
      </c>
      <c r="D17" s="100">
        <v>1743</v>
      </c>
      <c r="E17" s="100">
        <v>1526</v>
      </c>
      <c r="F17" s="100">
        <v>2934</v>
      </c>
      <c r="G17" s="100">
        <v>3235</v>
      </c>
      <c r="H17" s="100">
        <v>4005</v>
      </c>
      <c r="I17" s="100">
        <v>1450</v>
      </c>
      <c r="J17" s="100">
        <v>2205</v>
      </c>
      <c r="K17" s="100">
        <v>3432</v>
      </c>
      <c r="L17" s="100">
        <v>2361</v>
      </c>
      <c r="M17" s="100">
        <v>2604</v>
      </c>
      <c r="N17" s="101">
        <v>35841</v>
      </c>
    </row>
    <row r="18" spans="1:14" x14ac:dyDescent="0.2">
      <c r="A18" s="100" t="s">
        <v>240</v>
      </c>
      <c r="B18" s="100">
        <v>6667</v>
      </c>
      <c r="C18" s="100">
        <v>3883</v>
      </c>
      <c r="D18" s="100">
        <v>1828</v>
      </c>
      <c r="E18" s="100">
        <v>1600</v>
      </c>
      <c r="F18" s="100">
        <v>3095</v>
      </c>
      <c r="G18" s="100">
        <v>3458</v>
      </c>
      <c r="H18" s="100">
        <v>4180</v>
      </c>
      <c r="I18" s="100">
        <v>1536</v>
      </c>
      <c r="J18" s="100">
        <v>2277</v>
      </c>
      <c r="K18" s="100">
        <v>3616</v>
      </c>
      <c r="L18" s="100">
        <v>2347</v>
      </c>
      <c r="M18" s="100">
        <v>2764</v>
      </c>
      <c r="N18" s="101">
        <v>37251</v>
      </c>
    </row>
    <row r="19" spans="1:14" x14ac:dyDescent="0.2">
      <c r="A19" s="100" t="s">
        <v>241</v>
      </c>
      <c r="B19" s="100">
        <v>6739</v>
      </c>
      <c r="C19" s="100">
        <v>3977</v>
      </c>
      <c r="D19" s="100">
        <v>1931</v>
      </c>
      <c r="E19" s="100">
        <v>1714</v>
      </c>
      <c r="F19" s="100">
        <v>3272</v>
      </c>
      <c r="G19" s="100">
        <v>3695</v>
      </c>
      <c r="H19" s="100">
        <v>4317</v>
      </c>
      <c r="I19" s="100">
        <v>1609</v>
      </c>
      <c r="J19" s="100">
        <v>2366</v>
      </c>
      <c r="K19" s="100">
        <v>3885</v>
      </c>
      <c r="L19" s="100">
        <v>2416</v>
      </c>
      <c r="M19" s="100">
        <v>2849</v>
      </c>
      <c r="N19" s="101">
        <v>38770</v>
      </c>
    </row>
    <row r="20" spans="1:14" x14ac:dyDescent="0.2">
      <c r="A20" s="100" t="s">
        <v>242</v>
      </c>
      <c r="B20" s="100">
        <v>6761</v>
      </c>
      <c r="C20" s="100">
        <v>4023</v>
      </c>
      <c r="D20" s="100">
        <v>1933</v>
      </c>
      <c r="E20" s="100">
        <v>1686</v>
      </c>
      <c r="F20" s="100">
        <v>3214</v>
      </c>
      <c r="G20" s="100">
        <v>3656</v>
      </c>
      <c r="H20" s="100">
        <v>4323</v>
      </c>
      <c r="I20" s="100">
        <v>1605</v>
      </c>
      <c r="J20" s="100">
        <v>2406</v>
      </c>
      <c r="K20" s="100">
        <v>3754</v>
      </c>
      <c r="L20" s="100">
        <v>2419</v>
      </c>
      <c r="M20" s="100">
        <v>2925</v>
      </c>
      <c r="N20" s="101">
        <v>38705</v>
      </c>
    </row>
    <row r="21" spans="1:14" x14ac:dyDescent="0.2">
      <c r="A21" s="100" t="s">
        <v>243</v>
      </c>
      <c r="B21" s="100">
        <v>6833</v>
      </c>
      <c r="C21" s="100">
        <v>4045</v>
      </c>
      <c r="D21" s="100">
        <v>1924</v>
      </c>
      <c r="E21" s="100">
        <v>1652</v>
      </c>
      <c r="F21" s="100">
        <v>3171</v>
      </c>
      <c r="G21" s="100">
        <v>3565</v>
      </c>
      <c r="H21" s="100">
        <v>4169</v>
      </c>
      <c r="I21" s="100">
        <v>1560</v>
      </c>
      <c r="J21" s="100">
        <v>2383</v>
      </c>
      <c r="K21" s="100">
        <v>3710</v>
      </c>
      <c r="L21" s="100">
        <v>2403</v>
      </c>
      <c r="M21" s="100">
        <v>2865</v>
      </c>
      <c r="N21" s="101">
        <v>38280</v>
      </c>
    </row>
    <row r="22" spans="1:14" x14ac:dyDescent="0.2">
      <c r="A22" s="100" t="s">
        <v>244</v>
      </c>
      <c r="B22" s="100">
        <v>6783</v>
      </c>
      <c r="C22" s="100">
        <v>4034</v>
      </c>
      <c r="D22" s="100">
        <v>1908</v>
      </c>
      <c r="E22" s="100">
        <v>1654</v>
      </c>
      <c r="F22" s="100">
        <v>3132</v>
      </c>
      <c r="G22" s="100">
        <v>3527</v>
      </c>
      <c r="H22" s="100">
        <v>4216</v>
      </c>
      <c r="I22" s="100">
        <v>1524</v>
      </c>
      <c r="J22" s="100">
        <v>2378</v>
      </c>
      <c r="K22" s="100">
        <v>3672</v>
      </c>
      <c r="L22" s="100">
        <v>2384</v>
      </c>
      <c r="M22" s="100">
        <v>2826</v>
      </c>
      <c r="N22" s="101">
        <v>38038</v>
      </c>
    </row>
    <row r="23" spans="1:14" x14ac:dyDescent="0.2">
      <c r="A23" s="100" t="s">
        <v>245</v>
      </c>
      <c r="B23" s="100">
        <v>6684</v>
      </c>
      <c r="C23" s="100">
        <v>4043</v>
      </c>
      <c r="D23" s="100">
        <v>1905</v>
      </c>
      <c r="E23" s="100">
        <v>1651</v>
      </c>
      <c r="F23" s="100">
        <v>3161</v>
      </c>
      <c r="G23" s="100">
        <v>3505</v>
      </c>
      <c r="H23" s="100">
        <v>4306</v>
      </c>
      <c r="I23" s="100">
        <v>1527</v>
      </c>
      <c r="J23" s="100">
        <v>2429</v>
      </c>
      <c r="K23" s="100">
        <v>3672</v>
      </c>
      <c r="L23" s="100">
        <v>2423</v>
      </c>
      <c r="M23" s="100">
        <v>2855</v>
      </c>
      <c r="N23" s="101">
        <v>38161</v>
      </c>
    </row>
    <row r="24" spans="1:14" x14ac:dyDescent="0.2">
      <c r="A24" s="100" t="s">
        <v>246</v>
      </c>
      <c r="B24" s="100">
        <v>6733</v>
      </c>
      <c r="C24" s="100">
        <v>4130</v>
      </c>
      <c r="D24" s="100">
        <v>1983</v>
      </c>
      <c r="E24" s="100">
        <v>1671</v>
      </c>
      <c r="F24" s="100">
        <v>3259</v>
      </c>
      <c r="G24" s="100">
        <v>3564</v>
      </c>
      <c r="H24" s="100">
        <v>4413</v>
      </c>
      <c r="I24" s="100">
        <v>1567</v>
      </c>
      <c r="J24" s="100">
        <v>2502</v>
      </c>
      <c r="K24" s="100">
        <v>3781</v>
      </c>
      <c r="L24" s="100">
        <v>2461</v>
      </c>
      <c r="M24" s="100">
        <v>2962</v>
      </c>
      <c r="N24" s="101">
        <v>39026</v>
      </c>
    </row>
    <row r="25" spans="1:14" x14ac:dyDescent="0.2">
      <c r="A25" s="100" t="s">
        <v>430</v>
      </c>
      <c r="B25" s="100">
        <v>6873</v>
      </c>
      <c r="C25" s="100">
        <v>4175</v>
      </c>
      <c r="D25" s="100">
        <v>2017</v>
      </c>
      <c r="E25" s="100">
        <v>1702</v>
      </c>
      <c r="F25" s="100">
        <v>3308</v>
      </c>
      <c r="G25" s="100">
        <v>3548</v>
      </c>
      <c r="H25" s="100">
        <v>4413</v>
      </c>
      <c r="I25" s="100">
        <v>1544</v>
      </c>
      <c r="J25" s="100">
        <v>2458</v>
      </c>
      <c r="K25" s="100">
        <v>3786</v>
      </c>
      <c r="L25" s="100">
        <v>2447</v>
      </c>
      <c r="M25" s="100">
        <v>2991</v>
      </c>
      <c r="N25" s="101">
        <v>39262</v>
      </c>
    </row>
    <row r="26" spans="1:14" x14ac:dyDescent="0.2">
      <c r="A26" s="100" t="s">
        <v>431</v>
      </c>
      <c r="B26" s="100">
        <v>6853</v>
      </c>
      <c r="C26" s="100">
        <v>4128</v>
      </c>
      <c r="D26" s="100">
        <v>2013</v>
      </c>
      <c r="E26" s="100">
        <v>1690</v>
      </c>
      <c r="F26" s="100">
        <v>3297</v>
      </c>
      <c r="G26" s="100">
        <v>3510</v>
      </c>
      <c r="H26" s="100">
        <v>4442</v>
      </c>
      <c r="I26" s="100">
        <v>1518</v>
      </c>
      <c r="J26" s="100">
        <v>2481</v>
      </c>
      <c r="K26" s="100">
        <v>3738</v>
      </c>
      <c r="L26" s="100">
        <v>2479</v>
      </c>
      <c r="M26" s="100">
        <v>2983</v>
      </c>
      <c r="N26" s="101">
        <v>39132</v>
      </c>
    </row>
    <row r="27" spans="1:14" x14ac:dyDescent="0.2">
      <c r="A27" s="100" t="s">
        <v>432</v>
      </c>
      <c r="B27" s="100">
        <v>6764</v>
      </c>
      <c r="C27" s="100">
        <v>4086</v>
      </c>
      <c r="D27" s="100">
        <v>1945</v>
      </c>
      <c r="E27" s="100">
        <v>1692</v>
      </c>
      <c r="F27" s="100">
        <v>3272</v>
      </c>
      <c r="G27" s="100">
        <v>3473</v>
      </c>
      <c r="H27" s="100">
        <v>4398</v>
      </c>
      <c r="I27" s="100">
        <v>1476</v>
      </c>
      <c r="J27" s="100">
        <v>2429</v>
      </c>
      <c r="K27" s="100">
        <v>3676</v>
      </c>
      <c r="L27" s="100">
        <v>2480</v>
      </c>
      <c r="M27" s="100">
        <v>2824</v>
      </c>
      <c r="N27" s="101">
        <v>38515</v>
      </c>
    </row>
    <row r="28" spans="1:14" x14ac:dyDescent="0.2">
      <c r="A28" s="100" t="s">
        <v>433</v>
      </c>
      <c r="B28" s="100">
        <v>6717</v>
      </c>
      <c r="C28" s="100">
        <v>4082</v>
      </c>
      <c r="D28" s="100">
        <v>1946</v>
      </c>
      <c r="E28" s="100">
        <v>1720</v>
      </c>
      <c r="F28" s="100">
        <v>3291</v>
      </c>
      <c r="G28" s="100">
        <v>3410</v>
      </c>
      <c r="H28" s="100">
        <v>4366</v>
      </c>
      <c r="I28" s="100">
        <v>1472</v>
      </c>
      <c r="J28" s="100">
        <v>2372</v>
      </c>
      <c r="K28" s="100">
        <v>3631</v>
      </c>
      <c r="L28" s="100">
        <v>2493</v>
      </c>
      <c r="M28" s="100">
        <v>2853</v>
      </c>
      <c r="N28" s="101">
        <v>38353</v>
      </c>
    </row>
    <row r="29" spans="1:14" x14ac:dyDescent="0.2">
      <c r="A29" s="100" t="s">
        <v>434</v>
      </c>
      <c r="B29" s="100">
        <v>6669</v>
      </c>
      <c r="C29" s="100">
        <v>4042</v>
      </c>
      <c r="D29" s="100">
        <v>1958</v>
      </c>
      <c r="E29" s="100">
        <v>1740</v>
      </c>
      <c r="F29" s="100">
        <v>3252</v>
      </c>
      <c r="G29" s="100">
        <v>3382</v>
      </c>
      <c r="H29" s="100">
        <v>4364</v>
      </c>
      <c r="I29" s="100">
        <v>1470</v>
      </c>
      <c r="J29" s="100">
        <v>2382</v>
      </c>
      <c r="K29" s="100">
        <v>3574</v>
      </c>
      <c r="L29" s="100">
        <v>2463</v>
      </c>
      <c r="M29" s="100">
        <v>2931</v>
      </c>
      <c r="N29" s="101">
        <v>38227</v>
      </c>
    </row>
    <row r="30" spans="1:14" x14ac:dyDescent="0.2">
      <c r="A30" s="100" t="s">
        <v>435</v>
      </c>
      <c r="B30" s="100">
        <v>6692</v>
      </c>
      <c r="C30" s="100">
        <v>4124</v>
      </c>
      <c r="D30" s="100">
        <v>2056</v>
      </c>
      <c r="E30" s="100">
        <v>1827</v>
      </c>
      <c r="F30" s="100">
        <v>3447</v>
      </c>
      <c r="G30" s="100">
        <v>3652</v>
      </c>
      <c r="H30" s="100">
        <v>4555</v>
      </c>
      <c r="I30" s="100">
        <v>1547</v>
      </c>
      <c r="J30" s="100">
        <v>2487</v>
      </c>
      <c r="K30" s="100">
        <v>3806</v>
      </c>
      <c r="L30" s="100">
        <v>2501</v>
      </c>
      <c r="M30" s="100">
        <v>3075</v>
      </c>
      <c r="N30" s="101">
        <v>39769</v>
      </c>
    </row>
    <row r="31" spans="1:14" x14ac:dyDescent="0.2">
      <c r="A31" s="100" t="s">
        <v>436</v>
      </c>
      <c r="B31" s="100">
        <v>6579</v>
      </c>
      <c r="C31" s="100">
        <v>4193</v>
      </c>
      <c r="D31" s="100">
        <v>2139</v>
      </c>
      <c r="E31" s="100">
        <v>1891</v>
      </c>
      <c r="F31" s="100">
        <v>3638</v>
      </c>
      <c r="G31" s="100">
        <v>3790</v>
      </c>
      <c r="H31" s="100">
        <v>4688</v>
      </c>
      <c r="I31" s="100">
        <v>1614</v>
      </c>
      <c r="J31" s="100">
        <v>2547</v>
      </c>
      <c r="K31" s="100">
        <v>3914</v>
      </c>
      <c r="L31" s="100">
        <v>2572</v>
      </c>
      <c r="M31" s="100">
        <v>3156</v>
      </c>
      <c r="N31" s="101">
        <v>40721</v>
      </c>
    </row>
    <row r="32" spans="1:14" x14ac:dyDescent="0.2">
      <c r="A32" s="100" t="s">
        <v>437</v>
      </c>
      <c r="B32" s="100">
        <v>6552</v>
      </c>
      <c r="C32" s="100">
        <v>4210</v>
      </c>
      <c r="D32" s="100">
        <v>2088</v>
      </c>
      <c r="E32" s="100">
        <v>1840</v>
      </c>
      <c r="F32" s="100">
        <v>3544</v>
      </c>
      <c r="G32" s="100">
        <v>3671</v>
      </c>
      <c r="H32" s="100">
        <v>4533</v>
      </c>
      <c r="I32" s="100">
        <v>1586</v>
      </c>
      <c r="J32" s="100">
        <v>2472</v>
      </c>
      <c r="K32" s="100">
        <v>3808</v>
      </c>
      <c r="L32" s="100">
        <v>2594</v>
      </c>
      <c r="M32" s="100">
        <v>3132</v>
      </c>
      <c r="N32" s="101">
        <v>40030</v>
      </c>
    </row>
    <row r="33" spans="1:14" x14ac:dyDescent="0.2">
      <c r="A33" s="100" t="s">
        <v>438</v>
      </c>
      <c r="B33" s="100">
        <v>6482</v>
      </c>
      <c r="C33" s="100">
        <v>4178</v>
      </c>
      <c r="D33" s="100">
        <v>2009</v>
      </c>
      <c r="E33" s="100">
        <v>1802</v>
      </c>
      <c r="F33" s="100">
        <v>3443</v>
      </c>
      <c r="G33" s="100">
        <v>3508</v>
      </c>
      <c r="H33" s="100">
        <v>4417</v>
      </c>
      <c r="I33" s="100">
        <v>1519</v>
      </c>
      <c r="J33" s="100">
        <v>2362</v>
      </c>
      <c r="K33" s="100">
        <v>3633</v>
      </c>
      <c r="L33" s="100">
        <v>2559</v>
      </c>
      <c r="M33" s="100">
        <v>3124</v>
      </c>
      <c r="N33" s="101">
        <v>39036</v>
      </c>
    </row>
    <row r="34" spans="1:14" x14ac:dyDescent="0.2">
      <c r="A34" s="100" t="s">
        <v>439</v>
      </c>
      <c r="B34" s="100">
        <v>6815</v>
      </c>
      <c r="C34" s="100">
        <v>4109</v>
      </c>
      <c r="D34" s="100">
        <v>2103</v>
      </c>
      <c r="E34" s="100">
        <v>1756</v>
      </c>
      <c r="F34" s="100">
        <v>3441</v>
      </c>
      <c r="G34" s="100">
        <v>3539</v>
      </c>
      <c r="H34" s="100">
        <v>4356</v>
      </c>
      <c r="I34" s="100">
        <v>1719</v>
      </c>
      <c r="J34" s="100">
        <v>2383</v>
      </c>
      <c r="K34" s="100">
        <v>3712</v>
      </c>
      <c r="L34" s="100">
        <v>2518</v>
      </c>
      <c r="M34" s="100">
        <v>1746</v>
      </c>
      <c r="N34" s="101">
        <v>38197</v>
      </c>
    </row>
    <row r="35" spans="1:14" x14ac:dyDescent="0.2">
      <c r="A35" s="100" t="s">
        <v>440</v>
      </c>
      <c r="B35" s="100">
        <v>6750</v>
      </c>
      <c r="C35" s="100">
        <v>4048</v>
      </c>
      <c r="D35" s="100">
        <v>2073</v>
      </c>
      <c r="E35" s="100">
        <v>1748</v>
      </c>
      <c r="F35" s="100">
        <v>3424</v>
      </c>
      <c r="G35" s="100">
        <v>3491</v>
      </c>
      <c r="H35" s="100">
        <v>4267</v>
      </c>
      <c r="I35" s="100">
        <v>1727</v>
      </c>
      <c r="J35" s="100">
        <v>2368</v>
      </c>
      <c r="K35" s="100">
        <v>3745</v>
      </c>
      <c r="L35" s="100">
        <v>2511</v>
      </c>
      <c r="M35" s="100">
        <v>1692</v>
      </c>
      <c r="N35" s="101">
        <v>37844</v>
      </c>
    </row>
    <row r="36" spans="1:14" x14ac:dyDescent="0.2">
      <c r="A36" s="100" t="s">
        <v>441</v>
      </c>
      <c r="B36" s="100">
        <v>6634</v>
      </c>
      <c r="C36" s="100">
        <v>4047</v>
      </c>
      <c r="D36" s="100">
        <v>2152</v>
      </c>
      <c r="E36" s="100">
        <v>1778</v>
      </c>
      <c r="F36" s="100">
        <v>3467</v>
      </c>
      <c r="G36" s="100">
        <v>3544</v>
      </c>
      <c r="H36" s="100">
        <v>4293</v>
      </c>
      <c r="I36" s="100">
        <v>1726</v>
      </c>
      <c r="J36" s="100">
        <v>2375</v>
      </c>
      <c r="K36" s="100">
        <v>3787</v>
      </c>
      <c r="L36" s="100">
        <v>2537</v>
      </c>
      <c r="M36" s="100">
        <v>1673</v>
      </c>
      <c r="N36" s="101">
        <v>38013</v>
      </c>
    </row>
    <row r="37" spans="1:14" x14ac:dyDescent="0.2">
      <c r="A37" s="100" t="s">
        <v>442</v>
      </c>
      <c r="B37" s="100">
        <v>6746</v>
      </c>
      <c r="C37" s="100">
        <v>4100</v>
      </c>
      <c r="D37" s="100">
        <v>2188</v>
      </c>
      <c r="E37" s="100">
        <v>1834</v>
      </c>
      <c r="F37" s="100">
        <v>3541</v>
      </c>
      <c r="G37" s="100">
        <v>3527</v>
      </c>
      <c r="H37" s="100">
        <v>4269</v>
      </c>
      <c r="I37" s="100">
        <v>1732</v>
      </c>
      <c r="J37" s="100">
        <v>2363</v>
      </c>
      <c r="K37" s="100">
        <v>3781</v>
      </c>
      <c r="L37" s="100">
        <v>2561</v>
      </c>
      <c r="M37" s="100">
        <v>1724</v>
      </c>
      <c r="N37" s="101">
        <v>38366</v>
      </c>
    </row>
    <row r="38" spans="1:14" x14ac:dyDescent="0.2">
      <c r="A38" s="100" t="s">
        <v>443</v>
      </c>
      <c r="B38" s="100">
        <v>6782</v>
      </c>
      <c r="C38" s="100">
        <v>4087</v>
      </c>
      <c r="D38" s="100">
        <v>2167</v>
      </c>
      <c r="E38" s="100">
        <v>1830</v>
      </c>
      <c r="F38" s="100">
        <v>3520</v>
      </c>
      <c r="G38" s="100">
        <v>3460</v>
      </c>
      <c r="H38" s="100">
        <v>4236</v>
      </c>
      <c r="I38" s="100">
        <v>1724</v>
      </c>
      <c r="J38" s="100">
        <v>2334</v>
      </c>
      <c r="K38" s="100">
        <v>3745</v>
      </c>
      <c r="L38" s="100">
        <v>2571</v>
      </c>
      <c r="M38" s="100">
        <v>1726</v>
      </c>
      <c r="N38" s="101">
        <v>38182</v>
      </c>
    </row>
    <row r="39" spans="1:14" x14ac:dyDescent="0.2">
      <c r="A39" s="100" t="s">
        <v>444</v>
      </c>
      <c r="B39" s="100">
        <v>6721</v>
      </c>
      <c r="C39" s="100">
        <v>4072</v>
      </c>
      <c r="D39" s="100">
        <v>2158</v>
      </c>
      <c r="E39" s="100">
        <v>1815</v>
      </c>
      <c r="F39" s="100">
        <v>3484</v>
      </c>
      <c r="G39" s="100">
        <v>3408</v>
      </c>
      <c r="H39" s="100">
        <v>4186</v>
      </c>
      <c r="I39" s="100">
        <v>1688</v>
      </c>
      <c r="J39" s="100">
        <v>2325</v>
      </c>
      <c r="K39" s="100">
        <v>3693</v>
      </c>
      <c r="L39" s="100">
        <v>2530</v>
      </c>
      <c r="M39" s="100">
        <v>1709</v>
      </c>
      <c r="N39" s="101">
        <v>37789</v>
      </c>
    </row>
    <row r="40" spans="1:14" x14ac:dyDescent="0.2">
      <c r="A40" s="100" t="s">
        <v>445</v>
      </c>
      <c r="B40" s="100">
        <v>6678</v>
      </c>
      <c r="C40" s="100">
        <v>4014</v>
      </c>
      <c r="D40" s="100">
        <v>2115</v>
      </c>
      <c r="E40" s="100">
        <v>1743</v>
      </c>
      <c r="F40" s="100">
        <v>3431</v>
      </c>
      <c r="G40" s="100">
        <v>3383</v>
      </c>
      <c r="H40" s="100">
        <v>4103</v>
      </c>
      <c r="I40" s="100">
        <v>1615</v>
      </c>
      <c r="J40" s="100">
        <v>2273</v>
      </c>
      <c r="K40" s="100">
        <v>3613</v>
      </c>
      <c r="L40" s="100">
        <v>2475</v>
      </c>
      <c r="M40" s="100">
        <v>1704</v>
      </c>
      <c r="N40" s="101">
        <v>37147</v>
      </c>
    </row>
    <row r="41" spans="1:14" ht="12" thickBot="1" x14ac:dyDescent="0.25">
      <c r="A41" s="102" t="s">
        <v>446</v>
      </c>
      <c r="B41" s="102">
        <v>6466</v>
      </c>
      <c r="C41" s="102">
        <v>3943</v>
      </c>
      <c r="D41" s="102">
        <v>2094</v>
      </c>
      <c r="E41" s="102">
        <v>1740</v>
      </c>
      <c r="F41" s="102">
        <v>3416</v>
      </c>
      <c r="G41" s="102">
        <v>3384</v>
      </c>
      <c r="H41" s="102">
        <v>4083</v>
      </c>
      <c r="I41" s="102">
        <v>1616</v>
      </c>
      <c r="J41" s="102">
        <v>2263</v>
      </c>
      <c r="K41" s="102">
        <v>3647</v>
      </c>
      <c r="L41" s="102">
        <v>2445</v>
      </c>
      <c r="M41" s="102">
        <v>1709</v>
      </c>
      <c r="N41" s="103">
        <v>36806</v>
      </c>
    </row>
    <row r="42" spans="1:14" ht="25.5" customHeight="1" x14ac:dyDescent="0.2">
      <c r="A42" s="229" t="s">
        <v>299</v>
      </c>
      <c r="B42" s="235"/>
      <c r="C42" s="235"/>
      <c r="D42" s="235"/>
      <c r="E42" s="235"/>
      <c r="F42" s="235"/>
      <c r="G42" s="235"/>
      <c r="H42" s="235"/>
      <c r="I42" s="235"/>
      <c r="J42" s="235"/>
      <c r="K42" s="235"/>
      <c r="L42" s="235"/>
      <c r="M42" s="235"/>
      <c r="N42" s="235"/>
    </row>
  </sheetData>
  <mergeCells count="16">
    <mergeCell ref="A42:N42"/>
    <mergeCell ref="A2:A3"/>
    <mergeCell ref="D2:D3"/>
    <mergeCell ref="J2:J3"/>
    <mergeCell ref="A1:N1"/>
    <mergeCell ref="B2:B3"/>
    <mergeCell ref="C2:C3"/>
    <mergeCell ref="E2:E3"/>
    <mergeCell ref="F2:F3"/>
    <mergeCell ref="G2:G3"/>
    <mergeCell ref="H2:H3"/>
    <mergeCell ref="I2:I3"/>
    <mergeCell ref="N2:N3"/>
    <mergeCell ref="K2:K3"/>
    <mergeCell ref="L2:L3"/>
    <mergeCell ref="M2:M3"/>
  </mergeCells>
  <phoneticPr fontId="2" type="noConversion"/>
  <pageMargins left="0.74803149606299213" right="0.74803149606299213" top="0.98425196850393704" bottom="0.98425196850393704" header="0.51181102362204722" footer="0.51181102362204722"/>
  <pageSetup paperSize="9" scale="97"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A3A89-C61D-4B02-939F-1604405D1DE1}">
  <sheetPr codeName="Blad29"/>
  <dimension ref="A1:N42"/>
  <sheetViews>
    <sheetView zoomScaleNormal="100" workbookViewId="0">
      <selection sqref="A1:N1"/>
    </sheetView>
  </sheetViews>
  <sheetFormatPr defaultColWidth="9.28515625" defaultRowHeight="11.25" x14ac:dyDescent="0.2"/>
  <cols>
    <col min="1" max="1" width="11.28515625" style="27" customWidth="1"/>
    <col min="2" max="2" width="7" style="27" customWidth="1"/>
    <col min="3" max="3" width="8.42578125" style="27" customWidth="1"/>
    <col min="4" max="5" width="7" style="27" customWidth="1"/>
    <col min="6" max="6" width="10" style="27" customWidth="1"/>
    <col min="7" max="7" width="6.7109375" style="27" customWidth="1"/>
    <col min="8" max="8" width="10" style="27" customWidth="1"/>
    <col min="9" max="9" width="6.28515625" style="27" customWidth="1"/>
    <col min="10" max="10" width="6.5703125" style="27" customWidth="1"/>
    <col min="11" max="11" width="9" style="27" customWidth="1"/>
    <col min="12" max="12" width="7" style="27" customWidth="1"/>
    <col min="13" max="13" width="7.42578125" style="27" customWidth="1"/>
    <col min="14" max="14" width="10.28515625" style="13" bestFit="1" customWidth="1"/>
    <col min="15" max="16384" width="9.28515625" style="27"/>
  </cols>
  <sheetData>
    <row r="1" spans="1:14" ht="12" thickBot="1" x14ac:dyDescent="0.25">
      <c r="A1" s="219" t="s">
        <v>213</v>
      </c>
      <c r="B1" s="219"/>
      <c r="C1" s="219"/>
      <c r="D1" s="219"/>
      <c r="E1" s="219"/>
      <c r="F1" s="219"/>
      <c r="G1" s="219"/>
      <c r="H1" s="219"/>
      <c r="I1" s="219"/>
      <c r="J1" s="219"/>
      <c r="K1" s="219"/>
      <c r="L1" s="219"/>
      <c r="M1" s="219"/>
      <c r="N1" s="219"/>
    </row>
    <row r="2" spans="1:14" ht="11.25" customHeight="1" x14ac:dyDescent="0.2">
      <c r="A2" s="232" t="s">
        <v>139</v>
      </c>
      <c r="B2" s="226" t="s">
        <v>216</v>
      </c>
      <c r="C2" s="228" t="s">
        <v>92</v>
      </c>
      <c r="D2" s="228" t="s">
        <v>93</v>
      </c>
      <c r="E2" s="228" t="s">
        <v>134</v>
      </c>
      <c r="F2" s="226" t="s">
        <v>219</v>
      </c>
      <c r="G2" s="228" t="s">
        <v>135</v>
      </c>
      <c r="H2" s="228" t="s">
        <v>96</v>
      </c>
      <c r="I2" s="228" t="s">
        <v>136</v>
      </c>
      <c r="J2" s="228" t="s">
        <v>98</v>
      </c>
      <c r="K2" s="226" t="s">
        <v>198</v>
      </c>
      <c r="L2" s="228" t="s">
        <v>137</v>
      </c>
      <c r="M2" s="228" t="s">
        <v>138</v>
      </c>
      <c r="N2" s="232" t="s">
        <v>101</v>
      </c>
    </row>
    <row r="3" spans="1:14" x14ac:dyDescent="0.2">
      <c r="A3" s="233"/>
      <c r="B3" s="227"/>
      <c r="C3" s="227"/>
      <c r="D3" s="231"/>
      <c r="E3" s="227"/>
      <c r="F3" s="227"/>
      <c r="G3" s="227"/>
      <c r="H3" s="227"/>
      <c r="I3" s="227"/>
      <c r="J3" s="231"/>
      <c r="K3" s="227"/>
      <c r="L3" s="227"/>
      <c r="M3" s="227"/>
      <c r="N3" s="234"/>
    </row>
    <row r="4" spans="1:14" hidden="1" x14ac:dyDescent="0.2">
      <c r="A4" s="104" t="s">
        <v>416</v>
      </c>
      <c r="B4" s="100" t="s">
        <v>417</v>
      </c>
      <c r="C4" s="100" t="s">
        <v>418</v>
      </c>
      <c r="D4" s="100" t="s">
        <v>419</v>
      </c>
      <c r="E4" s="100" t="s">
        <v>420</v>
      </c>
      <c r="F4" s="100" t="s">
        <v>421</v>
      </c>
      <c r="G4" s="100" t="s">
        <v>422</v>
      </c>
      <c r="H4" s="100" t="s">
        <v>423</v>
      </c>
      <c r="I4" s="100" t="s">
        <v>424</v>
      </c>
      <c r="J4" s="100" t="s">
        <v>425</v>
      </c>
      <c r="K4" s="100" t="s">
        <v>426</v>
      </c>
      <c r="L4" s="100" t="s">
        <v>427</v>
      </c>
      <c r="M4" s="100" t="s">
        <v>428</v>
      </c>
      <c r="N4" s="101" t="s">
        <v>429</v>
      </c>
    </row>
    <row r="5" spans="1:14" x14ac:dyDescent="0.2">
      <c r="A5" s="100" t="s">
        <v>227</v>
      </c>
      <c r="B5" s="100">
        <v>303</v>
      </c>
      <c r="C5" s="100">
        <v>151</v>
      </c>
      <c r="D5" s="100">
        <v>54</v>
      </c>
      <c r="E5" s="100">
        <v>38</v>
      </c>
      <c r="F5" s="100">
        <v>83</v>
      </c>
      <c r="G5" s="100">
        <v>100</v>
      </c>
      <c r="H5" s="100">
        <v>132</v>
      </c>
      <c r="I5" s="100">
        <v>52</v>
      </c>
      <c r="J5" s="100">
        <v>78</v>
      </c>
      <c r="K5" s="100">
        <v>113</v>
      </c>
      <c r="L5" s="100">
        <v>109</v>
      </c>
      <c r="M5" s="100">
        <v>111</v>
      </c>
      <c r="N5" s="101">
        <v>1324</v>
      </c>
    </row>
    <row r="6" spans="1:14" x14ac:dyDescent="0.2">
      <c r="A6" s="100" t="s">
        <v>228</v>
      </c>
      <c r="B6" s="100">
        <v>315</v>
      </c>
      <c r="C6" s="100">
        <v>176</v>
      </c>
      <c r="D6" s="100">
        <v>76</v>
      </c>
      <c r="E6" s="100">
        <v>62</v>
      </c>
      <c r="F6" s="100">
        <v>98</v>
      </c>
      <c r="G6" s="100">
        <v>126</v>
      </c>
      <c r="H6" s="100">
        <v>186</v>
      </c>
      <c r="I6" s="100">
        <v>67</v>
      </c>
      <c r="J6" s="100">
        <v>109</v>
      </c>
      <c r="K6" s="100">
        <v>163</v>
      </c>
      <c r="L6" s="100">
        <v>124</v>
      </c>
      <c r="M6" s="100">
        <v>124</v>
      </c>
      <c r="N6" s="101">
        <v>1626</v>
      </c>
    </row>
    <row r="7" spans="1:14" x14ac:dyDescent="0.2">
      <c r="A7" s="100" t="s">
        <v>229</v>
      </c>
      <c r="B7" s="100">
        <v>336</v>
      </c>
      <c r="C7" s="100">
        <v>175</v>
      </c>
      <c r="D7" s="100">
        <v>93</v>
      </c>
      <c r="E7" s="100">
        <v>66</v>
      </c>
      <c r="F7" s="100">
        <v>112</v>
      </c>
      <c r="G7" s="100">
        <v>141</v>
      </c>
      <c r="H7" s="100">
        <v>208</v>
      </c>
      <c r="I7" s="100">
        <v>79</v>
      </c>
      <c r="J7" s="100">
        <v>125</v>
      </c>
      <c r="K7" s="100">
        <v>193</v>
      </c>
      <c r="L7" s="100">
        <v>116</v>
      </c>
      <c r="M7" s="100">
        <v>141</v>
      </c>
      <c r="N7" s="101">
        <v>1785</v>
      </c>
    </row>
    <row r="8" spans="1:14" x14ac:dyDescent="0.2">
      <c r="A8" s="100" t="s">
        <v>230</v>
      </c>
      <c r="B8" s="100">
        <v>393</v>
      </c>
      <c r="C8" s="100">
        <v>191</v>
      </c>
      <c r="D8" s="100">
        <v>87</v>
      </c>
      <c r="E8" s="100">
        <v>66</v>
      </c>
      <c r="F8" s="100">
        <v>133</v>
      </c>
      <c r="G8" s="100">
        <v>162</v>
      </c>
      <c r="H8" s="100">
        <v>213</v>
      </c>
      <c r="I8" s="100">
        <v>91</v>
      </c>
      <c r="J8" s="100">
        <v>148</v>
      </c>
      <c r="K8" s="100">
        <v>211</v>
      </c>
      <c r="L8" s="100">
        <v>123</v>
      </c>
      <c r="M8" s="100">
        <v>168</v>
      </c>
      <c r="N8" s="101">
        <v>1986</v>
      </c>
    </row>
    <row r="9" spans="1:14" x14ac:dyDescent="0.2">
      <c r="A9" s="100" t="s">
        <v>231</v>
      </c>
      <c r="B9" s="100">
        <v>393</v>
      </c>
      <c r="C9" s="100">
        <v>207</v>
      </c>
      <c r="D9" s="100">
        <v>92</v>
      </c>
      <c r="E9" s="100">
        <v>60</v>
      </c>
      <c r="F9" s="100">
        <v>130</v>
      </c>
      <c r="G9" s="100">
        <v>165</v>
      </c>
      <c r="H9" s="100">
        <v>236</v>
      </c>
      <c r="I9" s="100">
        <v>80</v>
      </c>
      <c r="J9" s="100">
        <v>123</v>
      </c>
      <c r="K9" s="100">
        <v>196</v>
      </c>
      <c r="L9" s="100">
        <v>120</v>
      </c>
      <c r="M9" s="100">
        <v>189</v>
      </c>
      <c r="N9" s="101">
        <v>1991</v>
      </c>
    </row>
    <row r="10" spans="1:14" x14ac:dyDescent="0.2">
      <c r="A10" s="100" t="s">
        <v>232</v>
      </c>
      <c r="B10" s="100">
        <v>397</v>
      </c>
      <c r="C10" s="100">
        <v>204</v>
      </c>
      <c r="D10" s="100">
        <v>71</v>
      </c>
      <c r="E10" s="100">
        <v>65</v>
      </c>
      <c r="F10" s="100">
        <v>125</v>
      </c>
      <c r="G10" s="100">
        <v>168</v>
      </c>
      <c r="H10" s="100">
        <v>228</v>
      </c>
      <c r="I10" s="100">
        <v>84</v>
      </c>
      <c r="J10" s="100">
        <v>127</v>
      </c>
      <c r="K10" s="100">
        <v>194</v>
      </c>
      <c r="L10" s="100">
        <v>115</v>
      </c>
      <c r="M10" s="100">
        <v>178</v>
      </c>
      <c r="N10" s="101">
        <v>1956</v>
      </c>
    </row>
    <row r="11" spans="1:14" x14ac:dyDescent="0.2">
      <c r="A11" s="100" t="s">
        <v>233</v>
      </c>
      <c r="B11" s="100">
        <v>397</v>
      </c>
      <c r="C11" s="100">
        <v>216</v>
      </c>
      <c r="D11" s="100">
        <v>80</v>
      </c>
      <c r="E11" s="100">
        <v>58</v>
      </c>
      <c r="F11" s="100">
        <v>118</v>
      </c>
      <c r="G11" s="100">
        <v>157</v>
      </c>
      <c r="H11" s="100">
        <v>205</v>
      </c>
      <c r="I11" s="100">
        <v>83</v>
      </c>
      <c r="J11" s="100">
        <v>122</v>
      </c>
      <c r="K11" s="100">
        <v>192</v>
      </c>
      <c r="L11" s="100">
        <v>113</v>
      </c>
      <c r="M11" s="100">
        <v>158</v>
      </c>
      <c r="N11" s="101">
        <v>1899</v>
      </c>
    </row>
    <row r="12" spans="1:14" x14ac:dyDescent="0.2">
      <c r="A12" s="100" t="s">
        <v>234</v>
      </c>
      <c r="B12" s="100">
        <v>401</v>
      </c>
      <c r="C12" s="100">
        <v>217</v>
      </c>
      <c r="D12" s="100">
        <v>77</v>
      </c>
      <c r="E12" s="100">
        <v>52</v>
      </c>
      <c r="F12" s="100">
        <v>117</v>
      </c>
      <c r="G12" s="100">
        <v>153</v>
      </c>
      <c r="H12" s="100">
        <v>195</v>
      </c>
      <c r="I12" s="100">
        <v>66</v>
      </c>
      <c r="J12" s="100">
        <v>116</v>
      </c>
      <c r="K12" s="100">
        <v>169</v>
      </c>
      <c r="L12" s="100">
        <v>128</v>
      </c>
      <c r="M12" s="100">
        <v>170</v>
      </c>
      <c r="N12" s="101">
        <v>1861</v>
      </c>
    </row>
    <row r="13" spans="1:14" x14ac:dyDescent="0.2">
      <c r="A13" s="100" t="s">
        <v>235</v>
      </c>
      <c r="B13" s="100">
        <v>452</v>
      </c>
      <c r="C13" s="100">
        <v>210</v>
      </c>
      <c r="D13" s="100">
        <v>83</v>
      </c>
      <c r="E13" s="100">
        <v>52</v>
      </c>
      <c r="F13" s="100">
        <v>126</v>
      </c>
      <c r="G13" s="100">
        <v>150</v>
      </c>
      <c r="H13" s="100">
        <v>190</v>
      </c>
      <c r="I13" s="100">
        <v>79</v>
      </c>
      <c r="J13" s="100">
        <v>121</v>
      </c>
      <c r="K13" s="100">
        <v>162</v>
      </c>
      <c r="L13" s="100">
        <v>151</v>
      </c>
      <c r="M13" s="100">
        <v>168</v>
      </c>
      <c r="N13" s="101">
        <v>1944</v>
      </c>
    </row>
    <row r="14" spans="1:14" x14ac:dyDescent="0.2">
      <c r="A14" s="100" t="s">
        <v>236</v>
      </c>
      <c r="B14" s="100">
        <v>447</v>
      </c>
      <c r="C14" s="100">
        <v>223</v>
      </c>
      <c r="D14" s="100">
        <v>87</v>
      </c>
      <c r="E14" s="100">
        <v>62</v>
      </c>
      <c r="F14" s="100">
        <v>141</v>
      </c>
      <c r="G14" s="100">
        <v>149</v>
      </c>
      <c r="H14" s="100">
        <v>192</v>
      </c>
      <c r="I14" s="100">
        <v>78</v>
      </c>
      <c r="J14" s="100">
        <v>123</v>
      </c>
      <c r="K14" s="100">
        <v>168</v>
      </c>
      <c r="L14" s="100">
        <v>158</v>
      </c>
      <c r="M14" s="100">
        <v>171</v>
      </c>
      <c r="N14" s="101">
        <v>1999</v>
      </c>
    </row>
    <row r="15" spans="1:14" x14ac:dyDescent="0.2">
      <c r="A15" s="100" t="s">
        <v>237</v>
      </c>
      <c r="B15" s="100">
        <v>428</v>
      </c>
      <c r="C15" s="100">
        <v>214</v>
      </c>
      <c r="D15" s="100">
        <v>83</v>
      </c>
      <c r="E15" s="100">
        <v>59</v>
      </c>
      <c r="F15" s="100">
        <v>140</v>
      </c>
      <c r="G15" s="100">
        <v>138</v>
      </c>
      <c r="H15" s="100">
        <v>186</v>
      </c>
      <c r="I15" s="100">
        <v>66</v>
      </c>
      <c r="J15" s="100">
        <v>106</v>
      </c>
      <c r="K15" s="100">
        <v>167</v>
      </c>
      <c r="L15" s="100">
        <v>161</v>
      </c>
      <c r="M15" s="100">
        <v>173</v>
      </c>
      <c r="N15" s="101">
        <v>1921</v>
      </c>
    </row>
    <row r="16" spans="1:14" x14ac:dyDescent="0.2">
      <c r="A16" s="100" t="s">
        <v>238</v>
      </c>
      <c r="B16" s="100">
        <v>385</v>
      </c>
      <c r="C16" s="100">
        <v>213</v>
      </c>
      <c r="D16" s="100">
        <v>81</v>
      </c>
      <c r="E16" s="100">
        <v>66</v>
      </c>
      <c r="F16" s="100">
        <v>108</v>
      </c>
      <c r="G16" s="100">
        <v>133</v>
      </c>
      <c r="H16" s="100">
        <v>178</v>
      </c>
      <c r="I16" s="100">
        <v>64</v>
      </c>
      <c r="J16" s="100">
        <v>102</v>
      </c>
      <c r="K16" s="100">
        <v>157</v>
      </c>
      <c r="L16" s="100">
        <v>153</v>
      </c>
      <c r="M16" s="100">
        <v>159</v>
      </c>
      <c r="N16" s="101">
        <v>1799</v>
      </c>
    </row>
    <row r="17" spans="1:14" x14ac:dyDescent="0.2">
      <c r="A17" s="100" t="s">
        <v>239</v>
      </c>
      <c r="B17" s="100">
        <v>337</v>
      </c>
      <c r="C17" s="100">
        <v>214</v>
      </c>
      <c r="D17" s="100">
        <v>78</v>
      </c>
      <c r="E17" s="100">
        <v>63</v>
      </c>
      <c r="F17" s="100">
        <v>120</v>
      </c>
      <c r="G17" s="100">
        <v>131</v>
      </c>
      <c r="H17" s="100">
        <v>171</v>
      </c>
      <c r="I17" s="100">
        <v>64</v>
      </c>
      <c r="J17" s="100">
        <v>107</v>
      </c>
      <c r="K17" s="100">
        <v>163</v>
      </c>
      <c r="L17" s="100">
        <v>133</v>
      </c>
      <c r="M17" s="100">
        <v>148</v>
      </c>
      <c r="N17" s="101">
        <v>1729</v>
      </c>
    </row>
    <row r="18" spans="1:14" x14ac:dyDescent="0.2">
      <c r="A18" s="100" t="s">
        <v>240</v>
      </c>
      <c r="B18" s="100">
        <v>373</v>
      </c>
      <c r="C18" s="100">
        <v>267</v>
      </c>
      <c r="D18" s="100">
        <v>106</v>
      </c>
      <c r="E18" s="100">
        <v>72</v>
      </c>
      <c r="F18" s="100">
        <v>149</v>
      </c>
      <c r="G18" s="100">
        <v>183</v>
      </c>
      <c r="H18" s="100">
        <v>240</v>
      </c>
      <c r="I18" s="100">
        <v>96</v>
      </c>
      <c r="J18" s="100">
        <v>135</v>
      </c>
      <c r="K18" s="100">
        <v>211</v>
      </c>
      <c r="L18" s="100">
        <v>137</v>
      </c>
      <c r="M18" s="100">
        <v>173</v>
      </c>
      <c r="N18" s="101">
        <v>2142</v>
      </c>
    </row>
    <row r="19" spans="1:14" x14ac:dyDescent="0.2">
      <c r="A19" s="100" t="s">
        <v>241</v>
      </c>
      <c r="B19" s="100">
        <v>391</v>
      </c>
      <c r="C19" s="100">
        <v>282</v>
      </c>
      <c r="D19" s="100">
        <v>116</v>
      </c>
      <c r="E19" s="100">
        <v>74</v>
      </c>
      <c r="F19" s="100">
        <v>167</v>
      </c>
      <c r="G19" s="100">
        <v>209</v>
      </c>
      <c r="H19" s="100">
        <v>270</v>
      </c>
      <c r="I19" s="100">
        <v>102</v>
      </c>
      <c r="J19" s="100">
        <v>154</v>
      </c>
      <c r="K19" s="100">
        <v>242</v>
      </c>
      <c r="L19" s="100">
        <v>154</v>
      </c>
      <c r="M19" s="100">
        <v>184</v>
      </c>
      <c r="N19" s="101">
        <v>2345</v>
      </c>
    </row>
    <row r="20" spans="1:14" x14ac:dyDescent="0.2">
      <c r="A20" s="100" t="s">
        <v>242</v>
      </c>
      <c r="B20" s="100">
        <v>416</v>
      </c>
      <c r="C20" s="100">
        <v>288</v>
      </c>
      <c r="D20" s="100">
        <v>136</v>
      </c>
      <c r="E20" s="100">
        <v>72</v>
      </c>
      <c r="F20" s="100">
        <v>177</v>
      </c>
      <c r="G20" s="100">
        <v>228</v>
      </c>
      <c r="H20" s="100">
        <v>301</v>
      </c>
      <c r="I20" s="100">
        <v>120</v>
      </c>
      <c r="J20" s="100">
        <v>183</v>
      </c>
      <c r="K20" s="100">
        <v>270</v>
      </c>
      <c r="L20" s="100">
        <v>154</v>
      </c>
      <c r="M20" s="100">
        <v>215</v>
      </c>
      <c r="N20" s="101">
        <v>2560</v>
      </c>
    </row>
    <row r="21" spans="1:14" x14ac:dyDescent="0.2">
      <c r="A21" s="100" t="s">
        <v>243</v>
      </c>
      <c r="B21" s="100">
        <v>431</v>
      </c>
      <c r="C21" s="100">
        <v>276</v>
      </c>
      <c r="D21" s="100">
        <v>114</v>
      </c>
      <c r="E21" s="100">
        <v>62</v>
      </c>
      <c r="F21" s="100">
        <v>160</v>
      </c>
      <c r="G21" s="100">
        <v>212</v>
      </c>
      <c r="H21" s="100">
        <v>280</v>
      </c>
      <c r="I21" s="100">
        <v>107</v>
      </c>
      <c r="J21" s="100">
        <v>174</v>
      </c>
      <c r="K21" s="100">
        <v>236</v>
      </c>
      <c r="L21" s="100">
        <v>148</v>
      </c>
      <c r="M21" s="100">
        <v>187</v>
      </c>
      <c r="N21" s="101">
        <v>2387</v>
      </c>
    </row>
    <row r="22" spans="1:14" x14ac:dyDescent="0.2">
      <c r="A22" s="100" t="s">
        <v>244</v>
      </c>
      <c r="B22" s="100">
        <v>420</v>
      </c>
      <c r="C22" s="100">
        <v>262</v>
      </c>
      <c r="D22" s="100">
        <v>110</v>
      </c>
      <c r="E22" s="100">
        <v>69</v>
      </c>
      <c r="F22" s="100">
        <v>145</v>
      </c>
      <c r="G22" s="100">
        <v>194</v>
      </c>
      <c r="H22" s="100">
        <v>254</v>
      </c>
      <c r="I22" s="100">
        <v>101</v>
      </c>
      <c r="J22" s="100">
        <v>175</v>
      </c>
      <c r="K22" s="100">
        <v>196</v>
      </c>
      <c r="L22" s="100">
        <v>145</v>
      </c>
      <c r="M22" s="100">
        <v>183</v>
      </c>
      <c r="N22" s="101">
        <v>2254</v>
      </c>
    </row>
    <row r="23" spans="1:14" x14ac:dyDescent="0.2">
      <c r="A23" s="100" t="s">
        <v>245</v>
      </c>
      <c r="B23" s="100">
        <v>393</v>
      </c>
      <c r="C23" s="100">
        <v>251</v>
      </c>
      <c r="D23" s="100">
        <v>112</v>
      </c>
      <c r="E23" s="100">
        <v>70</v>
      </c>
      <c r="F23" s="100">
        <v>146</v>
      </c>
      <c r="G23" s="100">
        <v>160</v>
      </c>
      <c r="H23" s="100">
        <v>235</v>
      </c>
      <c r="I23" s="100">
        <v>96</v>
      </c>
      <c r="J23" s="100">
        <v>164</v>
      </c>
      <c r="K23" s="100">
        <v>175</v>
      </c>
      <c r="L23" s="100">
        <v>145</v>
      </c>
      <c r="M23" s="100">
        <v>181</v>
      </c>
      <c r="N23" s="101">
        <v>2128</v>
      </c>
    </row>
    <row r="24" spans="1:14" x14ac:dyDescent="0.2">
      <c r="A24" s="100" t="s">
        <v>246</v>
      </c>
      <c r="B24" s="100">
        <v>388</v>
      </c>
      <c r="C24" s="100">
        <v>231</v>
      </c>
      <c r="D24" s="100">
        <v>101</v>
      </c>
      <c r="E24" s="100">
        <v>62</v>
      </c>
      <c r="F24" s="100">
        <v>140</v>
      </c>
      <c r="G24" s="100">
        <v>148</v>
      </c>
      <c r="H24" s="100">
        <v>235</v>
      </c>
      <c r="I24" s="100">
        <v>93</v>
      </c>
      <c r="J24" s="100">
        <v>174</v>
      </c>
      <c r="K24" s="100">
        <v>163</v>
      </c>
      <c r="L24" s="100">
        <v>150</v>
      </c>
      <c r="M24" s="100">
        <v>189</v>
      </c>
      <c r="N24" s="101">
        <v>2074</v>
      </c>
    </row>
    <row r="25" spans="1:14" x14ac:dyDescent="0.2">
      <c r="A25" s="100" t="s">
        <v>430</v>
      </c>
      <c r="B25" s="100">
        <v>411</v>
      </c>
      <c r="C25" s="100">
        <v>243</v>
      </c>
      <c r="D25" s="100">
        <v>93</v>
      </c>
      <c r="E25" s="100">
        <v>58</v>
      </c>
      <c r="F25" s="100">
        <v>129</v>
      </c>
      <c r="G25" s="100">
        <v>155</v>
      </c>
      <c r="H25" s="100">
        <v>241</v>
      </c>
      <c r="I25" s="100">
        <v>84</v>
      </c>
      <c r="J25" s="100">
        <v>170</v>
      </c>
      <c r="K25" s="100">
        <v>186</v>
      </c>
      <c r="L25" s="100">
        <v>163</v>
      </c>
      <c r="M25" s="100">
        <v>198</v>
      </c>
      <c r="N25" s="101">
        <v>2131</v>
      </c>
    </row>
    <row r="26" spans="1:14" x14ac:dyDescent="0.2">
      <c r="A26" s="100" t="s">
        <v>431</v>
      </c>
      <c r="B26" s="100">
        <v>416</v>
      </c>
      <c r="C26" s="100">
        <v>235</v>
      </c>
      <c r="D26" s="100">
        <v>93</v>
      </c>
      <c r="E26" s="100">
        <v>51</v>
      </c>
      <c r="F26" s="100">
        <v>134</v>
      </c>
      <c r="G26" s="100">
        <v>167</v>
      </c>
      <c r="H26" s="100">
        <v>226</v>
      </c>
      <c r="I26" s="100">
        <v>72</v>
      </c>
      <c r="J26" s="100">
        <v>172</v>
      </c>
      <c r="K26" s="100">
        <v>165</v>
      </c>
      <c r="L26" s="100">
        <v>157</v>
      </c>
      <c r="M26" s="100">
        <v>200</v>
      </c>
      <c r="N26" s="101">
        <v>2088</v>
      </c>
    </row>
    <row r="27" spans="1:14" x14ac:dyDescent="0.2">
      <c r="A27" s="100" t="s">
        <v>432</v>
      </c>
      <c r="B27" s="100">
        <v>382</v>
      </c>
      <c r="C27" s="100">
        <v>223</v>
      </c>
      <c r="D27" s="100">
        <v>90</v>
      </c>
      <c r="E27" s="100">
        <v>61</v>
      </c>
      <c r="F27" s="100">
        <v>110</v>
      </c>
      <c r="G27" s="100">
        <v>149</v>
      </c>
      <c r="H27" s="100">
        <v>221</v>
      </c>
      <c r="I27" s="100">
        <v>75</v>
      </c>
      <c r="J27" s="100">
        <v>157</v>
      </c>
      <c r="K27" s="100">
        <v>152</v>
      </c>
      <c r="L27" s="100">
        <v>150</v>
      </c>
      <c r="M27" s="100">
        <v>187</v>
      </c>
      <c r="N27" s="101">
        <v>1957</v>
      </c>
    </row>
    <row r="28" spans="1:14" x14ac:dyDescent="0.2">
      <c r="A28" s="100" t="s">
        <v>433</v>
      </c>
      <c r="B28" s="100">
        <v>383</v>
      </c>
      <c r="C28" s="100">
        <v>220</v>
      </c>
      <c r="D28" s="100">
        <v>79</v>
      </c>
      <c r="E28" s="100">
        <v>51</v>
      </c>
      <c r="F28" s="100">
        <v>110</v>
      </c>
      <c r="G28" s="100">
        <v>135</v>
      </c>
      <c r="H28" s="100">
        <v>212</v>
      </c>
      <c r="I28" s="100">
        <v>75</v>
      </c>
      <c r="J28" s="100">
        <v>141</v>
      </c>
      <c r="K28" s="100">
        <v>131</v>
      </c>
      <c r="L28" s="100">
        <v>134</v>
      </c>
      <c r="M28" s="100">
        <v>174</v>
      </c>
      <c r="N28" s="101">
        <v>1845</v>
      </c>
    </row>
    <row r="29" spans="1:14" x14ac:dyDescent="0.2">
      <c r="A29" s="100" t="s">
        <v>434</v>
      </c>
      <c r="B29" s="100">
        <v>364</v>
      </c>
      <c r="C29" s="100">
        <v>209</v>
      </c>
      <c r="D29" s="100">
        <v>78</v>
      </c>
      <c r="E29" s="100">
        <v>47</v>
      </c>
      <c r="F29" s="100">
        <v>116</v>
      </c>
      <c r="G29" s="100">
        <v>121</v>
      </c>
      <c r="H29" s="100">
        <v>207</v>
      </c>
      <c r="I29" s="100">
        <v>72</v>
      </c>
      <c r="J29" s="100">
        <v>143</v>
      </c>
      <c r="K29" s="100">
        <v>131</v>
      </c>
      <c r="L29" s="100">
        <v>120</v>
      </c>
      <c r="M29" s="100">
        <v>165</v>
      </c>
      <c r="N29" s="101">
        <v>1773</v>
      </c>
    </row>
    <row r="30" spans="1:14" x14ac:dyDescent="0.2">
      <c r="A30" s="100" t="s">
        <v>435</v>
      </c>
      <c r="B30" s="100">
        <v>423</v>
      </c>
      <c r="C30" s="100">
        <v>245</v>
      </c>
      <c r="D30" s="100">
        <v>115</v>
      </c>
      <c r="E30" s="100">
        <v>69</v>
      </c>
      <c r="F30" s="100">
        <v>148</v>
      </c>
      <c r="G30" s="100">
        <v>156</v>
      </c>
      <c r="H30" s="100">
        <v>271</v>
      </c>
      <c r="I30" s="100">
        <v>87</v>
      </c>
      <c r="J30" s="100">
        <v>183</v>
      </c>
      <c r="K30" s="100">
        <v>196</v>
      </c>
      <c r="L30" s="100">
        <v>134</v>
      </c>
      <c r="M30" s="100">
        <v>189</v>
      </c>
      <c r="N30" s="101">
        <v>2216</v>
      </c>
    </row>
    <row r="31" spans="1:14" x14ac:dyDescent="0.2">
      <c r="A31" s="100" t="s">
        <v>436</v>
      </c>
      <c r="B31" s="100">
        <v>412</v>
      </c>
      <c r="C31" s="100">
        <v>263</v>
      </c>
      <c r="D31" s="100">
        <v>123</v>
      </c>
      <c r="E31" s="100">
        <v>72</v>
      </c>
      <c r="F31" s="100">
        <v>167</v>
      </c>
      <c r="G31" s="100">
        <v>180</v>
      </c>
      <c r="H31" s="100">
        <v>285</v>
      </c>
      <c r="I31" s="100">
        <v>106</v>
      </c>
      <c r="J31" s="100">
        <v>194</v>
      </c>
      <c r="K31" s="100">
        <v>213</v>
      </c>
      <c r="L31" s="100">
        <v>148</v>
      </c>
      <c r="M31" s="100">
        <v>210</v>
      </c>
      <c r="N31" s="101">
        <v>2373</v>
      </c>
    </row>
    <row r="32" spans="1:14" x14ac:dyDescent="0.2">
      <c r="A32" s="100" t="s">
        <v>437</v>
      </c>
      <c r="B32" s="100">
        <v>441</v>
      </c>
      <c r="C32" s="100">
        <v>305</v>
      </c>
      <c r="D32" s="100">
        <v>139</v>
      </c>
      <c r="E32" s="100">
        <v>75</v>
      </c>
      <c r="F32" s="100">
        <v>170</v>
      </c>
      <c r="G32" s="100">
        <v>200</v>
      </c>
      <c r="H32" s="100">
        <v>317</v>
      </c>
      <c r="I32" s="100">
        <v>103</v>
      </c>
      <c r="J32" s="100">
        <v>199</v>
      </c>
      <c r="K32" s="100">
        <v>248</v>
      </c>
      <c r="L32" s="100">
        <v>166</v>
      </c>
      <c r="M32" s="100">
        <v>218</v>
      </c>
      <c r="N32" s="101">
        <v>2581</v>
      </c>
    </row>
    <row r="33" spans="1:14" x14ac:dyDescent="0.2">
      <c r="A33" s="100" t="s">
        <v>438</v>
      </c>
      <c r="B33" s="100">
        <v>423</v>
      </c>
      <c r="C33" s="100">
        <v>297</v>
      </c>
      <c r="D33" s="100">
        <v>122</v>
      </c>
      <c r="E33" s="100">
        <v>73</v>
      </c>
      <c r="F33" s="100">
        <v>160</v>
      </c>
      <c r="G33" s="100">
        <v>186</v>
      </c>
      <c r="H33" s="100">
        <v>323</v>
      </c>
      <c r="I33" s="100">
        <v>96</v>
      </c>
      <c r="J33" s="100">
        <v>172</v>
      </c>
      <c r="K33" s="100">
        <v>229</v>
      </c>
      <c r="L33" s="100">
        <v>164</v>
      </c>
      <c r="M33" s="100">
        <v>210</v>
      </c>
      <c r="N33" s="101">
        <v>2455</v>
      </c>
    </row>
    <row r="34" spans="1:14" x14ac:dyDescent="0.2">
      <c r="A34" s="100" t="s">
        <v>439</v>
      </c>
      <c r="B34" s="100">
        <v>433</v>
      </c>
      <c r="C34" s="100">
        <v>278</v>
      </c>
      <c r="D34" s="100">
        <v>112</v>
      </c>
      <c r="E34" s="100">
        <v>73</v>
      </c>
      <c r="F34" s="100">
        <v>153</v>
      </c>
      <c r="G34" s="100">
        <v>186</v>
      </c>
      <c r="H34" s="100">
        <v>306</v>
      </c>
      <c r="I34" s="100">
        <v>97</v>
      </c>
      <c r="J34" s="100">
        <v>171</v>
      </c>
      <c r="K34" s="100">
        <v>215</v>
      </c>
      <c r="L34" s="100">
        <v>150</v>
      </c>
      <c r="M34" s="100">
        <v>100</v>
      </c>
      <c r="N34" s="101">
        <v>2274</v>
      </c>
    </row>
    <row r="35" spans="1:14" x14ac:dyDescent="0.2">
      <c r="A35" s="100" t="s">
        <v>440</v>
      </c>
      <c r="B35" s="100">
        <v>382</v>
      </c>
      <c r="C35" s="100">
        <v>264</v>
      </c>
      <c r="D35" s="100">
        <v>107</v>
      </c>
      <c r="E35" s="100">
        <v>61</v>
      </c>
      <c r="F35" s="100">
        <v>135</v>
      </c>
      <c r="G35" s="100">
        <v>168</v>
      </c>
      <c r="H35" s="100">
        <v>254</v>
      </c>
      <c r="I35" s="100">
        <v>102</v>
      </c>
      <c r="J35" s="100">
        <v>147</v>
      </c>
      <c r="K35" s="100">
        <v>201</v>
      </c>
      <c r="L35" s="100">
        <v>129</v>
      </c>
      <c r="M35" s="100">
        <v>102</v>
      </c>
      <c r="N35" s="101">
        <v>2052</v>
      </c>
    </row>
    <row r="36" spans="1:14" x14ac:dyDescent="0.2">
      <c r="A36" s="100" t="s">
        <v>441</v>
      </c>
      <c r="B36" s="100">
        <v>339</v>
      </c>
      <c r="C36" s="100">
        <v>229</v>
      </c>
      <c r="D36" s="100">
        <v>104</v>
      </c>
      <c r="E36" s="100">
        <v>56</v>
      </c>
      <c r="F36" s="100">
        <v>135</v>
      </c>
      <c r="G36" s="100">
        <v>140</v>
      </c>
      <c r="H36" s="100">
        <v>233</v>
      </c>
      <c r="I36" s="100">
        <v>98</v>
      </c>
      <c r="J36" s="100">
        <v>132</v>
      </c>
      <c r="K36" s="100">
        <v>206</v>
      </c>
      <c r="L36" s="100">
        <v>124</v>
      </c>
      <c r="M36" s="100">
        <v>87</v>
      </c>
      <c r="N36" s="101">
        <v>1883</v>
      </c>
    </row>
    <row r="37" spans="1:14" x14ac:dyDescent="0.2">
      <c r="A37" s="100" t="s">
        <v>442</v>
      </c>
      <c r="B37" s="100">
        <v>375</v>
      </c>
      <c r="C37" s="100">
        <v>232</v>
      </c>
      <c r="D37" s="100">
        <v>99</v>
      </c>
      <c r="E37" s="100">
        <v>69</v>
      </c>
      <c r="F37" s="100">
        <v>134</v>
      </c>
      <c r="G37" s="100">
        <v>140</v>
      </c>
      <c r="H37" s="100">
        <v>242</v>
      </c>
      <c r="I37" s="100">
        <v>95</v>
      </c>
      <c r="J37" s="100">
        <v>140</v>
      </c>
      <c r="K37" s="100">
        <v>219</v>
      </c>
      <c r="L37" s="100">
        <v>134</v>
      </c>
      <c r="M37" s="100">
        <v>95</v>
      </c>
      <c r="N37" s="101">
        <v>1974</v>
      </c>
    </row>
    <row r="38" spans="1:14" x14ac:dyDescent="0.2">
      <c r="A38" s="100" t="s">
        <v>443</v>
      </c>
      <c r="B38" s="100">
        <v>381</v>
      </c>
      <c r="C38" s="100">
        <v>230</v>
      </c>
      <c r="D38" s="100">
        <v>98</v>
      </c>
      <c r="E38" s="100">
        <v>61</v>
      </c>
      <c r="F38" s="100">
        <v>128</v>
      </c>
      <c r="G38" s="100">
        <v>133</v>
      </c>
      <c r="H38" s="100">
        <v>257</v>
      </c>
      <c r="I38" s="100">
        <v>90</v>
      </c>
      <c r="J38" s="100">
        <v>132</v>
      </c>
      <c r="K38" s="100">
        <v>217</v>
      </c>
      <c r="L38" s="100">
        <v>148</v>
      </c>
      <c r="M38" s="100">
        <v>96</v>
      </c>
      <c r="N38" s="101">
        <v>1971</v>
      </c>
    </row>
    <row r="39" spans="1:14" x14ac:dyDescent="0.2">
      <c r="A39" s="100" t="s">
        <v>444</v>
      </c>
      <c r="B39" s="100">
        <v>365</v>
      </c>
      <c r="C39" s="100">
        <v>247</v>
      </c>
      <c r="D39" s="100">
        <v>95</v>
      </c>
      <c r="E39" s="100">
        <v>66</v>
      </c>
      <c r="F39" s="100">
        <v>125</v>
      </c>
      <c r="G39" s="100">
        <v>139</v>
      </c>
      <c r="H39" s="100">
        <v>252</v>
      </c>
      <c r="I39" s="100">
        <v>86</v>
      </c>
      <c r="J39" s="100">
        <v>145</v>
      </c>
      <c r="K39" s="100">
        <v>208</v>
      </c>
      <c r="L39" s="100">
        <v>132</v>
      </c>
      <c r="M39" s="100">
        <v>97</v>
      </c>
      <c r="N39" s="101">
        <v>1957</v>
      </c>
    </row>
    <row r="40" spans="1:14" x14ac:dyDescent="0.2">
      <c r="A40" s="100" t="s">
        <v>445</v>
      </c>
      <c r="B40" s="100">
        <v>374</v>
      </c>
      <c r="C40" s="100">
        <v>242</v>
      </c>
      <c r="D40" s="100">
        <v>90</v>
      </c>
      <c r="E40" s="100">
        <v>47</v>
      </c>
      <c r="F40" s="100">
        <v>125</v>
      </c>
      <c r="G40" s="100">
        <v>130</v>
      </c>
      <c r="H40" s="100">
        <v>225</v>
      </c>
      <c r="I40" s="100">
        <v>81</v>
      </c>
      <c r="J40" s="100">
        <v>134</v>
      </c>
      <c r="K40" s="100">
        <v>184</v>
      </c>
      <c r="L40" s="100">
        <v>126</v>
      </c>
      <c r="M40" s="100">
        <v>96</v>
      </c>
      <c r="N40" s="101">
        <v>1854</v>
      </c>
    </row>
    <row r="41" spans="1:14" ht="12" thickBot="1" x14ac:dyDescent="0.25">
      <c r="A41" s="102" t="s">
        <v>446</v>
      </c>
      <c r="B41" s="102">
        <v>359</v>
      </c>
      <c r="C41" s="102">
        <v>243</v>
      </c>
      <c r="D41" s="102">
        <v>100</v>
      </c>
      <c r="E41" s="102">
        <v>51</v>
      </c>
      <c r="F41" s="102">
        <v>119</v>
      </c>
      <c r="G41" s="102">
        <v>131</v>
      </c>
      <c r="H41" s="102">
        <v>221</v>
      </c>
      <c r="I41" s="102">
        <v>67</v>
      </c>
      <c r="J41" s="102">
        <v>126</v>
      </c>
      <c r="K41" s="102">
        <v>177</v>
      </c>
      <c r="L41" s="102">
        <v>123</v>
      </c>
      <c r="M41" s="102">
        <v>91</v>
      </c>
      <c r="N41" s="103">
        <v>1808</v>
      </c>
    </row>
    <row r="42" spans="1:14" x14ac:dyDescent="0.2">
      <c r="A42" s="36"/>
    </row>
  </sheetData>
  <mergeCells count="15">
    <mergeCell ref="A1:N1"/>
    <mergeCell ref="B2:B3"/>
    <mergeCell ref="C2:C3"/>
    <mergeCell ref="E2:E3"/>
    <mergeCell ref="F2:F3"/>
    <mergeCell ref="G2:G3"/>
    <mergeCell ref="H2:H3"/>
    <mergeCell ref="I2:I3"/>
    <mergeCell ref="A2:A3"/>
    <mergeCell ref="J2:J3"/>
    <mergeCell ref="N2:N3"/>
    <mergeCell ref="D2:D3"/>
    <mergeCell ref="K2:K3"/>
    <mergeCell ref="L2:L3"/>
    <mergeCell ref="M2:M3"/>
  </mergeCells>
  <pageMargins left="0.74803149606299213" right="0.74803149606299213" top="0.98425196850393704" bottom="0.98425196850393704" header="0.51181102362204722" footer="0.51181102362204722"/>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CE531-5268-4E53-AD6C-627BF1D1960F}">
  <sheetPr codeName="Blad30"/>
  <dimension ref="A1:N42"/>
  <sheetViews>
    <sheetView zoomScaleNormal="100" workbookViewId="0">
      <selection sqref="A1:N1"/>
    </sheetView>
  </sheetViews>
  <sheetFormatPr defaultColWidth="9.28515625" defaultRowHeight="11.25" x14ac:dyDescent="0.2"/>
  <cols>
    <col min="1" max="1" width="9.5703125" style="27" customWidth="1"/>
    <col min="2" max="2" width="7" style="76" customWidth="1"/>
    <col min="3" max="3" width="8.42578125" style="76" customWidth="1"/>
    <col min="4" max="5" width="7" style="76" customWidth="1"/>
    <col min="6" max="6" width="9.5703125" style="76" customWidth="1"/>
    <col min="7" max="7" width="6.7109375" style="76" customWidth="1"/>
    <col min="8" max="8" width="10" style="76" customWidth="1"/>
    <col min="9" max="9" width="6.28515625" style="76" customWidth="1"/>
    <col min="10" max="10" width="6.5703125" style="76" customWidth="1"/>
    <col min="11" max="11" width="9" style="76" customWidth="1"/>
    <col min="12" max="12" width="7" style="76" customWidth="1"/>
    <col min="13" max="13" width="9.42578125" style="77" customWidth="1"/>
    <col min="14" max="14" width="10.28515625" style="27" bestFit="1" customWidth="1"/>
    <col min="15" max="16384" width="9.28515625" style="27"/>
  </cols>
  <sheetData>
    <row r="1" spans="1:14" ht="12" thickBot="1" x14ac:dyDescent="0.25">
      <c r="A1" s="219" t="s">
        <v>220</v>
      </c>
      <c r="B1" s="219"/>
      <c r="C1" s="219"/>
      <c r="D1" s="219"/>
      <c r="E1" s="219"/>
      <c r="F1" s="219"/>
      <c r="G1" s="219"/>
      <c r="H1" s="219"/>
      <c r="I1" s="219"/>
      <c r="J1" s="219"/>
      <c r="K1" s="219"/>
      <c r="L1" s="219"/>
      <c r="M1" s="219"/>
      <c r="N1" s="219"/>
    </row>
    <row r="2" spans="1:14" ht="11.25" customHeight="1" x14ac:dyDescent="0.2">
      <c r="A2" s="232" t="s">
        <v>139</v>
      </c>
      <c r="B2" s="237" t="s">
        <v>216</v>
      </c>
      <c r="C2" s="236" t="s">
        <v>92</v>
      </c>
      <c r="D2" s="236" t="s">
        <v>93</v>
      </c>
      <c r="E2" s="236" t="s">
        <v>134</v>
      </c>
      <c r="F2" s="237" t="s">
        <v>219</v>
      </c>
      <c r="G2" s="236" t="s">
        <v>135</v>
      </c>
      <c r="H2" s="236" t="s">
        <v>96</v>
      </c>
      <c r="I2" s="236" t="s">
        <v>136</v>
      </c>
      <c r="J2" s="236" t="s">
        <v>98</v>
      </c>
      <c r="K2" s="237" t="s">
        <v>199</v>
      </c>
      <c r="L2" s="236" t="s">
        <v>137</v>
      </c>
      <c r="M2" s="228" t="s">
        <v>138</v>
      </c>
      <c r="N2" s="239" t="s">
        <v>101</v>
      </c>
    </row>
    <row r="3" spans="1:14" x14ac:dyDescent="0.2">
      <c r="A3" s="233"/>
      <c r="B3" s="238"/>
      <c r="C3" s="238"/>
      <c r="D3" s="231"/>
      <c r="E3" s="238"/>
      <c r="F3" s="238"/>
      <c r="G3" s="238"/>
      <c r="H3" s="238"/>
      <c r="I3" s="238"/>
      <c r="J3" s="231"/>
      <c r="K3" s="238"/>
      <c r="L3" s="238"/>
      <c r="M3" s="227"/>
      <c r="N3" s="234"/>
    </row>
    <row r="4" spans="1:14" ht="12.75" hidden="1" x14ac:dyDescent="0.2">
      <c r="A4" t="s">
        <v>416</v>
      </c>
      <c r="B4" s="99" t="s">
        <v>417</v>
      </c>
      <c r="C4" s="99" t="s">
        <v>418</v>
      </c>
      <c r="D4" s="144" t="s">
        <v>419</v>
      </c>
      <c r="E4" s="99" t="s">
        <v>420</v>
      </c>
      <c r="F4" s="99" t="s">
        <v>421</v>
      </c>
      <c r="G4" s="99" t="s">
        <v>422</v>
      </c>
      <c r="H4" s="99" t="s">
        <v>423</v>
      </c>
      <c r="I4" s="99" t="s">
        <v>424</v>
      </c>
      <c r="J4" s="144" t="s">
        <v>425</v>
      </c>
      <c r="K4" s="99" t="s">
        <v>426</v>
      </c>
      <c r="L4" s="99" t="s">
        <v>427</v>
      </c>
      <c r="M4" s="143" t="s">
        <v>428</v>
      </c>
      <c r="N4" s="145" t="s">
        <v>429</v>
      </c>
    </row>
    <row r="5" spans="1:14" x14ac:dyDescent="0.2">
      <c r="A5" s="100" t="s">
        <v>227</v>
      </c>
      <c r="B5" s="100">
        <v>553</v>
      </c>
      <c r="C5" s="100">
        <v>287</v>
      </c>
      <c r="D5" s="100">
        <v>79</v>
      </c>
      <c r="E5" s="100">
        <v>54</v>
      </c>
      <c r="F5" s="100">
        <v>121</v>
      </c>
      <c r="G5" s="100">
        <v>183</v>
      </c>
      <c r="H5" s="100">
        <v>245</v>
      </c>
      <c r="I5" s="100">
        <v>90</v>
      </c>
      <c r="J5" s="100">
        <v>152</v>
      </c>
      <c r="K5" s="100">
        <v>205</v>
      </c>
      <c r="L5" s="100">
        <v>185</v>
      </c>
      <c r="M5" s="100">
        <v>209</v>
      </c>
      <c r="N5" s="101">
        <v>2363</v>
      </c>
    </row>
    <row r="6" spans="1:14" x14ac:dyDescent="0.2">
      <c r="A6" s="100" t="s">
        <v>228</v>
      </c>
      <c r="B6" s="100">
        <v>582</v>
      </c>
      <c r="C6" s="100">
        <v>314</v>
      </c>
      <c r="D6" s="100">
        <v>102</v>
      </c>
      <c r="E6" s="100">
        <v>77</v>
      </c>
      <c r="F6" s="100">
        <v>141</v>
      </c>
      <c r="G6" s="100">
        <v>209</v>
      </c>
      <c r="H6" s="100">
        <v>301</v>
      </c>
      <c r="I6" s="100">
        <v>95</v>
      </c>
      <c r="J6" s="100">
        <v>177</v>
      </c>
      <c r="K6" s="100">
        <v>245</v>
      </c>
      <c r="L6" s="100">
        <v>203</v>
      </c>
      <c r="M6" s="100">
        <v>216</v>
      </c>
      <c r="N6" s="101">
        <v>2662</v>
      </c>
    </row>
    <row r="7" spans="1:14" x14ac:dyDescent="0.2">
      <c r="A7" s="100" t="s">
        <v>229</v>
      </c>
      <c r="B7" s="100">
        <v>595</v>
      </c>
      <c r="C7" s="100">
        <v>315</v>
      </c>
      <c r="D7" s="100">
        <v>123</v>
      </c>
      <c r="E7" s="100">
        <v>79</v>
      </c>
      <c r="F7" s="100">
        <v>157</v>
      </c>
      <c r="G7" s="100">
        <v>221</v>
      </c>
      <c r="H7" s="100">
        <v>324</v>
      </c>
      <c r="I7" s="100">
        <v>106</v>
      </c>
      <c r="J7" s="100">
        <v>189</v>
      </c>
      <c r="K7" s="100">
        <v>268</v>
      </c>
      <c r="L7" s="100">
        <v>190</v>
      </c>
      <c r="M7" s="100">
        <v>224</v>
      </c>
      <c r="N7" s="101">
        <v>2791</v>
      </c>
    </row>
    <row r="8" spans="1:14" x14ac:dyDescent="0.2">
      <c r="A8" s="100" t="s">
        <v>230</v>
      </c>
      <c r="B8" s="100">
        <v>637</v>
      </c>
      <c r="C8" s="100">
        <v>320</v>
      </c>
      <c r="D8" s="100">
        <v>114</v>
      </c>
      <c r="E8" s="100">
        <v>83</v>
      </c>
      <c r="F8" s="100">
        <v>178</v>
      </c>
      <c r="G8" s="100">
        <v>236</v>
      </c>
      <c r="H8" s="100">
        <v>333</v>
      </c>
      <c r="I8" s="100">
        <v>116</v>
      </c>
      <c r="J8" s="100">
        <v>209</v>
      </c>
      <c r="K8" s="100">
        <v>281</v>
      </c>
      <c r="L8" s="100">
        <v>198</v>
      </c>
      <c r="M8" s="100">
        <v>247</v>
      </c>
      <c r="N8" s="101">
        <v>2952</v>
      </c>
    </row>
    <row r="9" spans="1:14" x14ac:dyDescent="0.2">
      <c r="A9" s="100" t="s">
        <v>231</v>
      </c>
      <c r="B9" s="100">
        <v>627</v>
      </c>
      <c r="C9" s="100">
        <v>335</v>
      </c>
      <c r="D9" s="100">
        <v>124</v>
      </c>
      <c r="E9" s="100">
        <v>79</v>
      </c>
      <c r="F9" s="100">
        <v>175</v>
      </c>
      <c r="G9" s="100">
        <v>230</v>
      </c>
      <c r="H9" s="100">
        <v>347</v>
      </c>
      <c r="I9" s="100">
        <v>108</v>
      </c>
      <c r="J9" s="100">
        <v>187</v>
      </c>
      <c r="K9" s="100">
        <v>270</v>
      </c>
      <c r="L9" s="100">
        <v>189</v>
      </c>
      <c r="M9" s="100">
        <v>269</v>
      </c>
      <c r="N9" s="101">
        <v>2940</v>
      </c>
    </row>
    <row r="10" spans="1:14" x14ac:dyDescent="0.2">
      <c r="A10" s="100" t="s">
        <v>232</v>
      </c>
      <c r="B10" s="100">
        <v>630</v>
      </c>
      <c r="C10" s="100">
        <v>347</v>
      </c>
      <c r="D10" s="100">
        <v>118</v>
      </c>
      <c r="E10" s="100">
        <v>84</v>
      </c>
      <c r="F10" s="100">
        <v>174</v>
      </c>
      <c r="G10" s="100">
        <v>236</v>
      </c>
      <c r="H10" s="100">
        <v>343</v>
      </c>
      <c r="I10" s="100">
        <v>117</v>
      </c>
      <c r="J10" s="100">
        <v>200</v>
      </c>
      <c r="K10" s="100">
        <v>276</v>
      </c>
      <c r="L10" s="100">
        <v>184</v>
      </c>
      <c r="M10" s="100">
        <v>265</v>
      </c>
      <c r="N10" s="101">
        <v>2974</v>
      </c>
    </row>
    <row r="11" spans="1:14" x14ac:dyDescent="0.2">
      <c r="A11" s="100" t="s">
        <v>233</v>
      </c>
      <c r="B11" s="100">
        <v>639</v>
      </c>
      <c r="C11" s="100">
        <v>363</v>
      </c>
      <c r="D11" s="100">
        <v>128</v>
      </c>
      <c r="E11" s="100">
        <v>81</v>
      </c>
      <c r="F11" s="100">
        <v>170</v>
      </c>
      <c r="G11" s="100">
        <v>226</v>
      </c>
      <c r="H11" s="100">
        <v>327</v>
      </c>
      <c r="I11" s="100">
        <v>120</v>
      </c>
      <c r="J11" s="100">
        <v>205</v>
      </c>
      <c r="K11" s="100">
        <v>288</v>
      </c>
      <c r="L11" s="100">
        <v>185</v>
      </c>
      <c r="M11" s="100">
        <v>246</v>
      </c>
      <c r="N11" s="101">
        <v>2978</v>
      </c>
    </row>
    <row r="12" spans="1:14" x14ac:dyDescent="0.2">
      <c r="A12" s="100" t="s">
        <v>234</v>
      </c>
      <c r="B12" s="100">
        <v>645</v>
      </c>
      <c r="C12" s="100">
        <v>357</v>
      </c>
      <c r="D12" s="100">
        <v>126</v>
      </c>
      <c r="E12" s="100">
        <v>78</v>
      </c>
      <c r="F12" s="100">
        <v>167</v>
      </c>
      <c r="G12" s="100">
        <v>221</v>
      </c>
      <c r="H12" s="100">
        <v>322</v>
      </c>
      <c r="I12" s="100">
        <v>104</v>
      </c>
      <c r="J12" s="100">
        <v>204</v>
      </c>
      <c r="K12" s="100">
        <v>273</v>
      </c>
      <c r="L12" s="100">
        <v>203</v>
      </c>
      <c r="M12" s="100">
        <v>249</v>
      </c>
      <c r="N12" s="101">
        <v>2949</v>
      </c>
    </row>
    <row r="13" spans="1:14" x14ac:dyDescent="0.2">
      <c r="A13" s="100" t="s">
        <v>235</v>
      </c>
      <c r="B13" s="100">
        <v>687</v>
      </c>
      <c r="C13" s="100">
        <v>347</v>
      </c>
      <c r="D13" s="100">
        <v>123</v>
      </c>
      <c r="E13" s="100">
        <v>85</v>
      </c>
      <c r="F13" s="100">
        <v>180</v>
      </c>
      <c r="G13" s="100">
        <v>216</v>
      </c>
      <c r="H13" s="100">
        <v>320</v>
      </c>
      <c r="I13" s="100">
        <v>115</v>
      </c>
      <c r="J13" s="100">
        <v>210</v>
      </c>
      <c r="K13" s="100">
        <v>266</v>
      </c>
      <c r="L13" s="100">
        <v>225</v>
      </c>
      <c r="M13" s="100">
        <v>252</v>
      </c>
      <c r="N13" s="101">
        <v>3026</v>
      </c>
    </row>
    <row r="14" spans="1:14" x14ac:dyDescent="0.2">
      <c r="A14" s="100" t="s">
        <v>236</v>
      </c>
      <c r="B14" s="100">
        <v>684</v>
      </c>
      <c r="C14" s="100">
        <v>364</v>
      </c>
      <c r="D14" s="100">
        <v>125</v>
      </c>
      <c r="E14" s="100">
        <v>92</v>
      </c>
      <c r="F14" s="100">
        <v>194</v>
      </c>
      <c r="G14" s="100">
        <v>220</v>
      </c>
      <c r="H14" s="100">
        <v>320</v>
      </c>
      <c r="I14" s="100">
        <v>117</v>
      </c>
      <c r="J14" s="100">
        <v>211</v>
      </c>
      <c r="K14" s="100">
        <v>272</v>
      </c>
      <c r="L14" s="100">
        <v>227</v>
      </c>
      <c r="M14" s="100">
        <v>256</v>
      </c>
      <c r="N14" s="101">
        <v>3082</v>
      </c>
    </row>
    <row r="15" spans="1:14" x14ac:dyDescent="0.2">
      <c r="A15" s="100" t="s">
        <v>237</v>
      </c>
      <c r="B15" s="100">
        <v>676</v>
      </c>
      <c r="C15" s="100">
        <v>358</v>
      </c>
      <c r="D15" s="100">
        <v>122</v>
      </c>
      <c r="E15" s="100">
        <v>90</v>
      </c>
      <c r="F15" s="100">
        <v>195</v>
      </c>
      <c r="G15" s="100">
        <v>206</v>
      </c>
      <c r="H15" s="100">
        <v>310</v>
      </c>
      <c r="I15" s="100">
        <v>108</v>
      </c>
      <c r="J15" s="100">
        <v>190</v>
      </c>
      <c r="K15" s="100">
        <v>270</v>
      </c>
      <c r="L15" s="100">
        <v>232</v>
      </c>
      <c r="M15" s="100">
        <v>264</v>
      </c>
      <c r="N15" s="101">
        <v>3021</v>
      </c>
    </row>
    <row r="16" spans="1:14" x14ac:dyDescent="0.2">
      <c r="A16" s="100" t="s">
        <v>238</v>
      </c>
      <c r="B16" s="100">
        <v>648</v>
      </c>
      <c r="C16" s="100">
        <v>352</v>
      </c>
      <c r="D16" s="100">
        <v>117</v>
      </c>
      <c r="E16" s="100">
        <v>93</v>
      </c>
      <c r="F16" s="100">
        <v>158</v>
      </c>
      <c r="G16" s="100">
        <v>207</v>
      </c>
      <c r="H16" s="100">
        <v>302</v>
      </c>
      <c r="I16" s="100">
        <v>104</v>
      </c>
      <c r="J16" s="100">
        <v>188</v>
      </c>
      <c r="K16" s="100">
        <v>258</v>
      </c>
      <c r="L16" s="100">
        <v>218</v>
      </c>
      <c r="M16" s="100">
        <v>254</v>
      </c>
      <c r="N16" s="101">
        <v>2899</v>
      </c>
    </row>
    <row r="17" spans="1:14" x14ac:dyDescent="0.2">
      <c r="A17" s="100" t="s">
        <v>239</v>
      </c>
      <c r="B17" s="100">
        <v>604</v>
      </c>
      <c r="C17" s="100">
        <v>349</v>
      </c>
      <c r="D17" s="100">
        <v>117</v>
      </c>
      <c r="E17" s="100">
        <v>90</v>
      </c>
      <c r="F17" s="100">
        <v>166</v>
      </c>
      <c r="G17" s="100">
        <v>208</v>
      </c>
      <c r="H17" s="100">
        <v>298</v>
      </c>
      <c r="I17" s="100">
        <v>109</v>
      </c>
      <c r="J17" s="100">
        <v>192</v>
      </c>
      <c r="K17" s="100">
        <v>266</v>
      </c>
      <c r="L17" s="100">
        <v>199</v>
      </c>
      <c r="M17" s="100">
        <v>252</v>
      </c>
      <c r="N17" s="101">
        <v>2850</v>
      </c>
    </row>
    <row r="18" spans="1:14" x14ac:dyDescent="0.2">
      <c r="A18" s="100" t="s">
        <v>240</v>
      </c>
      <c r="B18" s="100">
        <v>629</v>
      </c>
      <c r="C18" s="100">
        <v>395</v>
      </c>
      <c r="D18" s="100">
        <v>143</v>
      </c>
      <c r="E18" s="100">
        <v>103</v>
      </c>
      <c r="F18" s="100">
        <v>197</v>
      </c>
      <c r="G18" s="100">
        <v>255</v>
      </c>
      <c r="H18" s="100">
        <v>349</v>
      </c>
      <c r="I18" s="100">
        <v>137</v>
      </c>
      <c r="J18" s="100">
        <v>218</v>
      </c>
      <c r="K18" s="100">
        <v>309</v>
      </c>
      <c r="L18" s="100">
        <v>207</v>
      </c>
      <c r="M18" s="100">
        <v>272</v>
      </c>
      <c r="N18" s="101">
        <v>3214</v>
      </c>
    </row>
    <row r="19" spans="1:14" x14ac:dyDescent="0.2">
      <c r="A19" s="100" t="s">
        <v>241</v>
      </c>
      <c r="B19" s="100">
        <v>625</v>
      </c>
      <c r="C19" s="100">
        <v>410</v>
      </c>
      <c r="D19" s="100">
        <v>159</v>
      </c>
      <c r="E19" s="100">
        <v>104</v>
      </c>
      <c r="F19" s="100">
        <v>213</v>
      </c>
      <c r="G19" s="100">
        <v>283</v>
      </c>
      <c r="H19" s="100">
        <v>377</v>
      </c>
      <c r="I19" s="100">
        <v>143</v>
      </c>
      <c r="J19" s="100">
        <v>236</v>
      </c>
      <c r="K19" s="100">
        <v>344</v>
      </c>
      <c r="L19" s="100">
        <v>224</v>
      </c>
      <c r="M19" s="100">
        <v>281</v>
      </c>
      <c r="N19" s="101">
        <v>3399</v>
      </c>
    </row>
    <row r="20" spans="1:14" x14ac:dyDescent="0.2">
      <c r="A20" s="100" t="s">
        <v>242</v>
      </c>
      <c r="B20" s="100">
        <v>643</v>
      </c>
      <c r="C20" s="100">
        <v>410</v>
      </c>
      <c r="D20" s="100">
        <v>182</v>
      </c>
      <c r="E20" s="100">
        <v>105</v>
      </c>
      <c r="F20" s="100">
        <v>222</v>
      </c>
      <c r="G20" s="100">
        <v>305</v>
      </c>
      <c r="H20" s="100">
        <v>407</v>
      </c>
      <c r="I20" s="100">
        <v>161</v>
      </c>
      <c r="J20" s="100">
        <v>264</v>
      </c>
      <c r="K20" s="100">
        <v>361</v>
      </c>
      <c r="L20" s="100">
        <v>222</v>
      </c>
      <c r="M20" s="100">
        <v>309</v>
      </c>
      <c r="N20" s="101">
        <v>3591</v>
      </c>
    </row>
    <row r="21" spans="1:14" x14ac:dyDescent="0.2">
      <c r="A21" s="100" t="s">
        <v>243</v>
      </c>
      <c r="B21" s="100">
        <v>653</v>
      </c>
      <c r="C21" s="100">
        <v>409</v>
      </c>
      <c r="D21" s="100">
        <v>170</v>
      </c>
      <c r="E21" s="100">
        <v>102</v>
      </c>
      <c r="F21" s="100">
        <v>204</v>
      </c>
      <c r="G21" s="100">
        <v>295</v>
      </c>
      <c r="H21" s="100">
        <v>398</v>
      </c>
      <c r="I21" s="100">
        <v>148</v>
      </c>
      <c r="J21" s="100">
        <v>251</v>
      </c>
      <c r="K21" s="100">
        <v>332</v>
      </c>
      <c r="L21" s="100">
        <v>216</v>
      </c>
      <c r="M21" s="100">
        <v>288</v>
      </c>
      <c r="N21" s="101">
        <v>3466</v>
      </c>
    </row>
    <row r="22" spans="1:14" x14ac:dyDescent="0.2">
      <c r="A22" s="100" t="s">
        <v>244</v>
      </c>
      <c r="B22" s="100">
        <v>641</v>
      </c>
      <c r="C22" s="100">
        <v>400</v>
      </c>
      <c r="D22" s="100">
        <v>162</v>
      </c>
      <c r="E22" s="100">
        <v>109</v>
      </c>
      <c r="F22" s="100">
        <v>189</v>
      </c>
      <c r="G22" s="100">
        <v>283</v>
      </c>
      <c r="H22" s="100">
        <v>386</v>
      </c>
      <c r="I22" s="100">
        <v>138</v>
      </c>
      <c r="J22" s="100">
        <v>259</v>
      </c>
      <c r="K22" s="100">
        <v>294</v>
      </c>
      <c r="L22" s="100">
        <v>214</v>
      </c>
      <c r="M22" s="100">
        <v>288</v>
      </c>
      <c r="N22" s="101">
        <v>3363</v>
      </c>
    </row>
    <row r="23" spans="1:14" x14ac:dyDescent="0.2">
      <c r="A23" s="100" t="s">
        <v>245</v>
      </c>
      <c r="B23" s="100">
        <v>624</v>
      </c>
      <c r="C23" s="100">
        <v>388</v>
      </c>
      <c r="D23" s="100">
        <v>165</v>
      </c>
      <c r="E23" s="100">
        <v>106</v>
      </c>
      <c r="F23" s="100">
        <v>193</v>
      </c>
      <c r="G23" s="100">
        <v>259</v>
      </c>
      <c r="H23" s="100">
        <v>385</v>
      </c>
      <c r="I23" s="100">
        <v>139</v>
      </c>
      <c r="J23" s="100">
        <v>245</v>
      </c>
      <c r="K23" s="100">
        <v>284</v>
      </c>
      <c r="L23" s="100">
        <v>221</v>
      </c>
      <c r="M23" s="100">
        <v>277</v>
      </c>
      <c r="N23" s="101">
        <v>3286</v>
      </c>
    </row>
    <row r="24" spans="1:14" x14ac:dyDescent="0.2">
      <c r="A24" s="100" t="s">
        <v>246</v>
      </c>
      <c r="B24" s="100">
        <v>604</v>
      </c>
      <c r="C24" s="100">
        <v>377</v>
      </c>
      <c r="D24" s="100">
        <v>156</v>
      </c>
      <c r="E24" s="100">
        <v>94</v>
      </c>
      <c r="F24" s="100">
        <v>186</v>
      </c>
      <c r="G24" s="100">
        <v>243</v>
      </c>
      <c r="H24" s="100">
        <v>387</v>
      </c>
      <c r="I24" s="100">
        <v>135</v>
      </c>
      <c r="J24" s="100">
        <v>250</v>
      </c>
      <c r="K24" s="100">
        <v>273</v>
      </c>
      <c r="L24" s="100">
        <v>223</v>
      </c>
      <c r="M24" s="100">
        <v>283</v>
      </c>
      <c r="N24" s="101">
        <v>3211</v>
      </c>
    </row>
    <row r="25" spans="1:14" x14ac:dyDescent="0.2">
      <c r="A25" s="100" t="s">
        <v>430</v>
      </c>
      <c r="B25" s="100">
        <v>606</v>
      </c>
      <c r="C25" s="100">
        <v>385</v>
      </c>
      <c r="D25" s="100">
        <v>152</v>
      </c>
      <c r="E25" s="100">
        <v>89</v>
      </c>
      <c r="F25" s="100">
        <v>185</v>
      </c>
      <c r="G25" s="100">
        <v>254</v>
      </c>
      <c r="H25" s="100">
        <v>397</v>
      </c>
      <c r="I25" s="100">
        <v>130</v>
      </c>
      <c r="J25" s="100">
        <v>248</v>
      </c>
      <c r="K25" s="100">
        <v>291</v>
      </c>
      <c r="L25" s="100">
        <v>233</v>
      </c>
      <c r="M25" s="100">
        <v>283</v>
      </c>
      <c r="N25" s="101">
        <v>3253</v>
      </c>
    </row>
    <row r="26" spans="1:14" x14ac:dyDescent="0.2">
      <c r="A26" s="100" t="s">
        <v>431</v>
      </c>
      <c r="B26" s="100">
        <v>614</v>
      </c>
      <c r="C26" s="100">
        <v>385</v>
      </c>
      <c r="D26" s="100">
        <v>151</v>
      </c>
      <c r="E26" s="100">
        <v>80</v>
      </c>
      <c r="F26" s="100">
        <v>195</v>
      </c>
      <c r="G26" s="100">
        <v>265</v>
      </c>
      <c r="H26" s="100">
        <v>390</v>
      </c>
      <c r="I26" s="100">
        <v>120</v>
      </c>
      <c r="J26" s="100">
        <v>256</v>
      </c>
      <c r="K26" s="100">
        <v>266</v>
      </c>
      <c r="L26" s="100">
        <v>230</v>
      </c>
      <c r="M26" s="100">
        <v>287</v>
      </c>
      <c r="N26" s="101">
        <v>3239</v>
      </c>
    </row>
    <row r="27" spans="1:14" x14ac:dyDescent="0.2">
      <c r="A27" s="100" t="s">
        <v>432</v>
      </c>
      <c r="B27" s="100">
        <v>582</v>
      </c>
      <c r="C27" s="100">
        <v>370</v>
      </c>
      <c r="D27" s="100">
        <v>143</v>
      </c>
      <c r="E27" s="100">
        <v>92</v>
      </c>
      <c r="F27" s="100">
        <v>166</v>
      </c>
      <c r="G27" s="100">
        <v>253</v>
      </c>
      <c r="H27" s="100">
        <v>383</v>
      </c>
      <c r="I27" s="100">
        <v>121</v>
      </c>
      <c r="J27" s="100">
        <v>232</v>
      </c>
      <c r="K27" s="100">
        <v>248</v>
      </c>
      <c r="L27" s="100">
        <v>230</v>
      </c>
      <c r="M27" s="100">
        <v>263</v>
      </c>
      <c r="N27" s="101">
        <v>3083</v>
      </c>
    </row>
    <row r="28" spans="1:14" x14ac:dyDescent="0.2">
      <c r="A28" s="100" t="s">
        <v>433</v>
      </c>
      <c r="B28" s="100">
        <v>570</v>
      </c>
      <c r="C28" s="100">
        <v>367</v>
      </c>
      <c r="D28" s="100">
        <v>125</v>
      </c>
      <c r="E28" s="100">
        <v>84</v>
      </c>
      <c r="F28" s="100">
        <v>167</v>
      </c>
      <c r="G28" s="100">
        <v>234</v>
      </c>
      <c r="H28" s="100">
        <v>365</v>
      </c>
      <c r="I28" s="100">
        <v>110</v>
      </c>
      <c r="J28" s="100">
        <v>207</v>
      </c>
      <c r="K28" s="100">
        <v>228</v>
      </c>
      <c r="L28" s="100">
        <v>209</v>
      </c>
      <c r="M28" s="100">
        <v>255</v>
      </c>
      <c r="N28" s="101">
        <v>2921</v>
      </c>
    </row>
    <row r="29" spans="1:14" x14ac:dyDescent="0.2">
      <c r="A29" s="100" t="s">
        <v>434</v>
      </c>
      <c r="B29" s="100">
        <v>552</v>
      </c>
      <c r="C29" s="100">
        <v>356</v>
      </c>
      <c r="D29" s="100">
        <v>125</v>
      </c>
      <c r="E29" s="100">
        <v>76</v>
      </c>
      <c r="F29" s="100">
        <v>167</v>
      </c>
      <c r="G29" s="100">
        <v>221</v>
      </c>
      <c r="H29" s="100">
        <v>347</v>
      </c>
      <c r="I29" s="100">
        <v>104</v>
      </c>
      <c r="J29" s="100">
        <v>203</v>
      </c>
      <c r="K29" s="100">
        <v>221</v>
      </c>
      <c r="L29" s="100">
        <v>186</v>
      </c>
      <c r="M29" s="100">
        <v>252</v>
      </c>
      <c r="N29" s="101">
        <v>2810</v>
      </c>
    </row>
    <row r="30" spans="1:14" x14ac:dyDescent="0.2">
      <c r="A30" s="100" t="s">
        <v>435</v>
      </c>
      <c r="B30" s="100">
        <v>607</v>
      </c>
      <c r="C30" s="100">
        <v>386</v>
      </c>
      <c r="D30" s="100">
        <v>160</v>
      </c>
      <c r="E30" s="100">
        <v>93</v>
      </c>
      <c r="F30" s="100">
        <v>196</v>
      </c>
      <c r="G30" s="100">
        <v>256</v>
      </c>
      <c r="H30" s="100">
        <v>402</v>
      </c>
      <c r="I30" s="100">
        <v>115</v>
      </c>
      <c r="J30" s="100">
        <v>242</v>
      </c>
      <c r="K30" s="100">
        <v>284</v>
      </c>
      <c r="L30" s="100">
        <v>202</v>
      </c>
      <c r="M30" s="100">
        <v>263</v>
      </c>
      <c r="N30" s="101">
        <v>3206</v>
      </c>
    </row>
    <row r="31" spans="1:14" x14ac:dyDescent="0.2">
      <c r="A31" s="100" t="s">
        <v>436</v>
      </c>
      <c r="B31" s="100">
        <v>595</v>
      </c>
      <c r="C31" s="100">
        <v>406</v>
      </c>
      <c r="D31" s="100">
        <v>162</v>
      </c>
      <c r="E31" s="100">
        <v>98</v>
      </c>
      <c r="F31" s="100">
        <v>218</v>
      </c>
      <c r="G31" s="100">
        <v>278</v>
      </c>
      <c r="H31" s="100">
        <v>414</v>
      </c>
      <c r="I31" s="100">
        <v>130</v>
      </c>
      <c r="J31" s="100">
        <v>249</v>
      </c>
      <c r="K31" s="100">
        <v>294</v>
      </c>
      <c r="L31" s="100">
        <v>218</v>
      </c>
      <c r="M31" s="100">
        <v>285</v>
      </c>
      <c r="N31" s="101">
        <v>3347</v>
      </c>
    </row>
    <row r="32" spans="1:14" x14ac:dyDescent="0.2">
      <c r="A32" s="100" t="s">
        <v>437</v>
      </c>
      <c r="B32" s="100">
        <v>618</v>
      </c>
      <c r="C32" s="100">
        <v>452</v>
      </c>
      <c r="D32" s="100">
        <v>181</v>
      </c>
      <c r="E32" s="100">
        <v>99</v>
      </c>
      <c r="F32" s="100">
        <v>222</v>
      </c>
      <c r="G32" s="100">
        <v>300</v>
      </c>
      <c r="H32" s="100">
        <v>446</v>
      </c>
      <c r="I32" s="100">
        <v>127</v>
      </c>
      <c r="J32" s="100">
        <v>248</v>
      </c>
      <c r="K32" s="100">
        <v>325</v>
      </c>
      <c r="L32" s="100">
        <v>237</v>
      </c>
      <c r="M32" s="100">
        <v>296</v>
      </c>
      <c r="N32" s="101">
        <v>3551</v>
      </c>
    </row>
    <row r="33" spans="1:14" x14ac:dyDescent="0.2">
      <c r="A33" s="100" t="s">
        <v>438</v>
      </c>
      <c r="B33" s="100">
        <v>596</v>
      </c>
      <c r="C33" s="100">
        <v>446</v>
      </c>
      <c r="D33" s="100">
        <v>162</v>
      </c>
      <c r="E33" s="100">
        <v>94</v>
      </c>
      <c r="F33" s="100">
        <v>216</v>
      </c>
      <c r="G33" s="100">
        <v>284</v>
      </c>
      <c r="H33" s="100">
        <v>454</v>
      </c>
      <c r="I33" s="100">
        <v>124</v>
      </c>
      <c r="J33" s="100">
        <v>226</v>
      </c>
      <c r="K33" s="100">
        <v>313</v>
      </c>
      <c r="L33" s="100">
        <v>242</v>
      </c>
      <c r="M33" s="100">
        <v>296</v>
      </c>
      <c r="N33" s="101">
        <v>3453</v>
      </c>
    </row>
    <row r="34" spans="1:14" x14ac:dyDescent="0.2">
      <c r="A34" s="100" t="s">
        <v>439</v>
      </c>
      <c r="B34" s="100">
        <v>625</v>
      </c>
      <c r="C34" s="100">
        <v>429</v>
      </c>
      <c r="D34" s="100">
        <v>160</v>
      </c>
      <c r="E34" s="100">
        <v>89</v>
      </c>
      <c r="F34" s="100">
        <v>215</v>
      </c>
      <c r="G34" s="100">
        <v>276</v>
      </c>
      <c r="H34" s="100">
        <v>436</v>
      </c>
      <c r="I34" s="100">
        <v>131</v>
      </c>
      <c r="J34" s="100">
        <v>226</v>
      </c>
      <c r="K34" s="100">
        <v>304</v>
      </c>
      <c r="L34" s="100">
        <v>230</v>
      </c>
      <c r="M34" s="100">
        <v>150</v>
      </c>
      <c r="N34" s="101">
        <v>3271</v>
      </c>
    </row>
    <row r="35" spans="1:14" x14ac:dyDescent="0.2">
      <c r="A35" s="100" t="s">
        <v>440</v>
      </c>
      <c r="B35" s="100">
        <v>583</v>
      </c>
      <c r="C35" s="100">
        <v>412</v>
      </c>
      <c r="D35" s="100">
        <v>157</v>
      </c>
      <c r="E35" s="100">
        <v>85</v>
      </c>
      <c r="F35" s="100">
        <v>202</v>
      </c>
      <c r="G35" s="100">
        <v>260</v>
      </c>
      <c r="H35" s="100">
        <v>398</v>
      </c>
      <c r="I35" s="100">
        <v>137</v>
      </c>
      <c r="J35" s="100">
        <v>205</v>
      </c>
      <c r="K35" s="100">
        <v>294</v>
      </c>
      <c r="L35" s="100">
        <v>209</v>
      </c>
      <c r="M35" s="100">
        <v>150</v>
      </c>
      <c r="N35" s="101">
        <v>3092</v>
      </c>
    </row>
    <row r="36" spans="1:14" x14ac:dyDescent="0.2">
      <c r="A36" s="100" t="s">
        <v>441</v>
      </c>
      <c r="B36" s="100">
        <v>547</v>
      </c>
      <c r="C36" s="100">
        <v>384</v>
      </c>
      <c r="D36" s="100">
        <v>154</v>
      </c>
      <c r="E36" s="100">
        <v>85</v>
      </c>
      <c r="F36" s="100">
        <v>204</v>
      </c>
      <c r="G36" s="100">
        <v>229</v>
      </c>
      <c r="H36" s="100">
        <v>381</v>
      </c>
      <c r="I36" s="100">
        <v>133</v>
      </c>
      <c r="J36" s="100">
        <v>197</v>
      </c>
      <c r="K36" s="100">
        <v>300</v>
      </c>
      <c r="L36" s="100">
        <v>202</v>
      </c>
      <c r="M36" s="100">
        <v>140</v>
      </c>
      <c r="N36" s="101">
        <v>2956</v>
      </c>
    </row>
    <row r="37" spans="1:14" x14ac:dyDescent="0.2">
      <c r="A37" s="100" t="s">
        <v>442</v>
      </c>
      <c r="B37" s="100">
        <v>581</v>
      </c>
      <c r="C37" s="100">
        <v>387</v>
      </c>
      <c r="D37" s="100">
        <v>149</v>
      </c>
      <c r="E37" s="100">
        <v>100</v>
      </c>
      <c r="F37" s="100">
        <v>199</v>
      </c>
      <c r="G37" s="100">
        <v>231</v>
      </c>
      <c r="H37" s="100">
        <v>379</v>
      </c>
      <c r="I37" s="100">
        <v>131</v>
      </c>
      <c r="J37" s="100">
        <v>210</v>
      </c>
      <c r="K37" s="100">
        <v>307</v>
      </c>
      <c r="L37" s="100">
        <v>213</v>
      </c>
      <c r="M37" s="100">
        <v>143</v>
      </c>
      <c r="N37" s="101">
        <v>3030</v>
      </c>
    </row>
    <row r="38" spans="1:14" x14ac:dyDescent="0.2">
      <c r="A38" s="100" t="s">
        <v>443</v>
      </c>
      <c r="B38" s="100">
        <v>579</v>
      </c>
      <c r="C38" s="100">
        <v>386</v>
      </c>
      <c r="D38" s="100">
        <v>141</v>
      </c>
      <c r="E38" s="100">
        <v>98</v>
      </c>
      <c r="F38" s="100">
        <v>197</v>
      </c>
      <c r="G38" s="100">
        <v>223</v>
      </c>
      <c r="H38" s="100">
        <v>386</v>
      </c>
      <c r="I38" s="100">
        <v>126</v>
      </c>
      <c r="J38" s="100">
        <v>201</v>
      </c>
      <c r="K38" s="100">
        <v>315</v>
      </c>
      <c r="L38" s="100">
        <v>227</v>
      </c>
      <c r="M38" s="100">
        <v>149</v>
      </c>
      <c r="N38" s="101">
        <v>3028</v>
      </c>
    </row>
    <row r="39" spans="1:14" x14ac:dyDescent="0.2">
      <c r="A39" s="100" t="s">
        <v>444</v>
      </c>
      <c r="B39" s="100">
        <v>566</v>
      </c>
      <c r="C39" s="100">
        <v>402</v>
      </c>
      <c r="D39" s="100">
        <v>136</v>
      </c>
      <c r="E39" s="100">
        <v>101</v>
      </c>
      <c r="F39" s="100">
        <v>193</v>
      </c>
      <c r="G39" s="100">
        <v>224</v>
      </c>
      <c r="H39" s="100">
        <v>373</v>
      </c>
      <c r="I39" s="100">
        <v>119</v>
      </c>
      <c r="J39" s="100">
        <v>212</v>
      </c>
      <c r="K39" s="100">
        <v>310</v>
      </c>
      <c r="L39" s="100">
        <v>204</v>
      </c>
      <c r="M39" s="100">
        <v>142</v>
      </c>
      <c r="N39" s="101">
        <v>2982</v>
      </c>
    </row>
    <row r="40" spans="1:14" x14ac:dyDescent="0.2">
      <c r="A40" s="100" t="s">
        <v>445</v>
      </c>
      <c r="B40" s="100">
        <v>572</v>
      </c>
      <c r="C40" s="100">
        <v>391</v>
      </c>
      <c r="D40" s="100">
        <v>134</v>
      </c>
      <c r="E40" s="100">
        <v>84</v>
      </c>
      <c r="F40" s="100">
        <v>190</v>
      </c>
      <c r="G40" s="100">
        <v>214</v>
      </c>
      <c r="H40" s="100">
        <v>342</v>
      </c>
      <c r="I40" s="100">
        <v>117</v>
      </c>
      <c r="J40" s="100">
        <v>195</v>
      </c>
      <c r="K40" s="100">
        <v>281</v>
      </c>
      <c r="L40" s="100">
        <v>193</v>
      </c>
      <c r="M40" s="100">
        <v>134</v>
      </c>
      <c r="N40" s="101">
        <v>2847</v>
      </c>
    </row>
    <row r="41" spans="1:14" ht="12" thickBot="1" x14ac:dyDescent="0.25">
      <c r="A41" s="102" t="s">
        <v>446</v>
      </c>
      <c r="B41" s="102">
        <v>551</v>
      </c>
      <c r="C41" s="102">
        <v>389</v>
      </c>
      <c r="D41" s="102">
        <v>136</v>
      </c>
      <c r="E41" s="102">
        <v>86</v>
      </c>
      <c r="F41" s="102">
        <v>177</v>
      </c>
      <c r="G41" s="102">
        <v>206</v>
      </c>
      <c r="H41" s="102">
        <v>339</v>
      </c>
      <c r="I41" s="102">
        <v>104</v>
      </c>
      <c r="J41" s="102">
        <v>181</v>
      </c>
      <c r="K41" s="102">
        <v>270</v>
      </c>
      <c r="L41" s="102">
        <v>195</v>
      </c>
      <c r="M41" s="102">
        <v>130</v>
      </c>
      <c r="N41" s="103">
        <v>2764</v>
      </c>
    </row>
    <row r="42" spans="1:14" x14ac:dyDescent="0.2">
      <c r="A42" s="36"/>
      <c r="M42" s="79"/>
    </row>
  </sheetData>
  <mergeCells count="15">
    <mergeCell ref="A2:A3"/>
    <mergeCell ref="A1:N1"/>
    <mergeCell ref="K2:K3"/>
    <mergeCell ref="L2:L3"/>
    <mergeCell ref="M2:M3"/>
    <mergeCell ref="B2:B3"/>
    <mergeCell ref="C2:C3"/>
    <mergeCell ref="D2:D3"/>
    <mergeCell ref="J2:J3"/>
    <mergeCell ref="N2:N3"/>
    <mergeCell ref="E2:E3"/>
    <mergeCell ref="F2:F3"/>
    <mergeCell ref="G2:G3"/>
    <mergeCell ref="H2:H3"/>
    <mergeCell ref="I2:I3"/>
  </mergeCells>
  <phoneticPr fontId="2" type="noConversion"/>
  <pageMargins left="0.75" right="0.75" top="1" bottom="1" header="0.5" footer="0.5"/>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8CA83-0519-4D3D-B561-988E52391298}">
  <sheetPr codeName="Blad24">
    <pageSetUpPr fitToPage="1"/>
  </sheetPr>
  <dimension ref="A1:M42"/>
  <sheetViews>
    <sheetView zoomScaleNormal="100" workbookViewId="0">
      <selection activeCell="P18" sqref="P18"/>
    </sheetView>
  </sheetViews>
  <sheetFormatPr defaultColWidth="9.28515625" defaultRowHeight="11.25" x14ac:dyDescent="0.2"/>
  <cols>
    <col min="1" max="1" width="11.28515625" style="27" customWidth="1"/>
    <col min="2" max="2" width="7" style="27" customWidth="1"/>
    <col min="3" max="3" width="8.42578125" style="27" customWidth="1"/>
    <col min="4" max="5" width="7" style="27" customWidth="1"/>
    <col min="6" max="6" width="9" style="27" customWidth="1"/>
    <col min="7" max="7" width="6.7109375" style="27" customWidth="1"/>
    <col min="8" max="8" width="10" style="27" customWidth="1"/>
    <col min="9" max="9" width="6.28515625" style="27" customWidth="1"/>
    <col min="10" max="10" width="6.5703125" style="27" customWidth="1"/>
    <col min="11" max="11" width="9" style="27" customWidth="1"/>
    <col min="12" max="12" width="7" style="27" customWidth="1"/>
    <col min="13" max="13" width="10.28515625" style="13" bestFit="1" customWidth="1"/>
    <col min="14" max="16384" width="9.28515625" style="27"/>
  </cols>
  <sheetData>
    <row r="1" spans="1:13" ht="13.5" customHeight="1" thickBot="1" x14ac:dyDescent="0.25">
      <c r="A1" s="219" t="s">
        <v>376</v>
      </c>
      <c r="B1" s="219"/>
      <c r="C1" s="219"/>
      <c r="D1" s="219"/>
      <c r="E1" s="219"/>
      <c r="F1" s="219"/>
      <c r="G1" s="219"/>
      <c r="H1" s="219"/>
      <c r="I1" s="219"/>
      <c r="J1" s="219"/>
      <c r="K1" s="219"/>
      <c r="L1" s="219"/>
      <c r="M1" s="219"/>
    </row>
    <row r="2" spans="1:13" ht="11.25" customHeight="1" x14ac:dyDescent="0.2">
      <c r="A2" s="232" t="s">
        <v>139</v>
      </c>
      <c r="B2" s="226" t="s">
        <v>216</v>
      </c>
      <c r="C2" s="228" t="s">
        <v>92</v>
      </c>
      <c r="D2" s="228" t="s">
        <v>93</v>
      </c>
      <c r="E2" s="228" t="s">
        <v>134</v>
      </c>
      <c r="F2" s="226" t="s">
        <v>219</v>
      </c>
      <c r="G2" s="228" t="s">
        <v>135</v>
      </c>
      <c r="H2" s="228" t="s">
        <v>96</v>
      </c>
      <c r="I2" s="228" t="s">
        <v>136</v>
      </c>
      <c r="J2" s="228" t="s">
        <v>98</v>
      </c>
      <c r="K2" s="226" t="s">
        <v>199</v>
      </c>
      <c r="L2" s="228" t="s">
        <v>137</v>
      </c>
      <c r="M2" s="232" t="s">
        <v>101</v>
      </c>
    </row>
    <row r="3" spans="1:13" ht="10.9" customHeight="1" x14ac:dyDescent="0.2">
      <c r="A3" s="233"/>
      <c r="B3" s="227"/>
      <c r="C3" s="227"/>
      <c r="D3" s="231"/>
      <c r="E3" s="227"/>
      <c r="F3" s="227"/>
      <c r="G3" s="227"/>
      <c r="H3" s="227"/>
      <c r="I3" s="227"/>
      <c r="J3" s="231"/>
      <c r="K3" s="227"/>
      <c r="L3" s="227"/>
      <c r="M3" s="234"/>
    </row>
    <row r="4" spans="1:13" ht="10.9" hidden="1" customHeight="1" x14ac:dyDescent="0.2">
      <c r="A4" t="s">
        <v>416</v>
      </c>
      <c r="B4" s="143" t="s">
        <v>417</v>
      </c>
      <c r="C4" s="143" t="s">
        <v>418</v>
      </c>
      <c r="D4" s="144" t="s">
        <v>419</v>
      </c>
      <c r="E4" s="143" t="s">
        <v>420</v>
      </c>
      <c r="F4" s="143" t="s">
        <v>421</v>
      </c>
      <c r="G4" s="143" t="s">
        <v>422</v>
      </c>
      <c r="H4" s="143" t="s">
        <v>423</v>
      </c>
      <c r="I4" s="143" t="s">
        <v>424</v>
      </c>
      <c r="J4" s="144" t="s">
        <v>425</v>
      </c>
      <c r="K4" s="143" t="s">
        <v>426</v>
      </c>
      <c r="L4" s="143" t="s">
        <v>427</v>
      </c>
      <c r="M4" s="145" t="s">
        <v>429</v>
      </c>
    </row>
    <row r="5" spans="1:13" x14ac:dyDescent="0.2">
      <c r="A5" s="1" t="s">
        <v>227</v>
      </c>
      <c r="B5" s="112">
        <v>4.6203876617940596</v>
      </c>
      <c r="C5" s="112">
        <v>3.1417058964334199</v>
      </c>
      <c r="D5" s="112">
        <v>1.51424694708277</v>
      </c>
      <c r="E5" s="112">
        <v>1.5299975905549801</v>
      </c>
      <c r="F5" s="112">
        <v>1.52027346036902</v>
      </c>
      <c r="G5" s="112">
        <v>1.8426108010412301</v>
      </c>
      <c r="H5" s="112">
        <v>2.6869496920342302</v>
      </c>
      <c r="I5" s="112">
        <v>2.1133615952268801</v>
      </c>
      <c r="J5" s="112">
        <v>2.47043815318189</v>
      </c>
      <c r="K5" s="112">
        <v>1.9437106991748301</v>
      </c>
      <c r="L5" s="112">
        <v>4.0358388836029198</v>
      </c>
      <c r="M5" s="77">
        <v>2.5331102997164101</v>
      </c>
    </row>
    <row r="6" spans="1:13" x14ac:dyDescent="0.2">
      <c r="A6" s="1" t="s">
        <v>228</v>
      </c>
      <c r="B6" s="112">
        <v>4.6594808835613097</v>
      </c>
      <c r="C6" s="112">
        <v>3.3831738437001602</v>
      </c>
      <c r="D6" s="112">
        <v>1.67509938561619</v>
      </c>
      <c r="E6" s="112">
        <v>1.7905893688774699</v>
      </c>
      <c r="F6" s="112">
        <v>1.65764642543425</v>
      </c>
      <c r="G6" s="112">
        <v>2.0584457654667601</v>
      </c>
      <c r="H6" s="112">
        <v>2.9196678189255101</v>
      </c>
      <c r="I6" s="112">
        <v>2.3930498055450999</v>
      </c>
      <c r="J6" s="112">
        <v>2.7213219250288101</v>
      </c>
      <c r="K6" s="112">
        <v>2.20342547374816</v>
      </c>
      <c r="L6" s="112">
        <v>4.1582431521782199</v>
      </c>
      <c r="M6" s="77">
        <v>2.7381844337219401</v>
      </c>
    </row>
    <row r="7" spans="1:13" x14ac:dyDescent="0.2">
      <c r="A7" s="1" t="s">
        <v>229</v>
      </c>
      <c r="B7" s="112">
        <v>4.9603813695806203</v>
      </c>
      <c r="C7" s="112">
        <v>3.6121976530693698</v>
      </c>
      <c r="D7" s="112">
        <v>1.8881548070327401</v>
      </c>
      <c r="E7" s="112">
        <v>2.0054657985692499</v>
      </c>
      <c r="F7" s="112">
        <v>1.8386803874091999</v>
      </c>
      <c r="G7" s="112">
        <v>2.3418456842153201</v>
      </c>
      <c r="H7" s="112">
        <v>3.1494325781497801</v>
      </c>
      <c r="I7" s="112">
        <v>2.6554221400131701</v>
      </c>
      <c r="J7" s="112">
        <v>2.95566502463054</v>
      </c>
      <c r="K7" s="112">
        <v>2.3860411338074998</v>
      </c>
      <c r="L7" s="112">
        <v>4.2617237008871998</v>
      </c>
      <c r="M7" s="77">
        <v>2.9834656719282302</v>
      </c>
    </row>
    <row r="8" spans="1:13" x14ac:dyDescent="0.2">
      <c r="A8" s="1" t="s">
        <v>230</v>
      </c>
      <c r="B8" s="112">
        <v>5.12395896974179</v>
      </c>
      <c r="C8" s="112">
        <v>3.7541229385307302</v>
      </c>
      <c r="D8" s="112">
        <v>1.8808720898779101</v>
      </c>
      <c r="E8" s="112">
        <v>1.96377962252015</v>
      </c>
      <c r="F8" s="112">
        <v>1.87017351736118</v>
      </c>
      <c r="G8" s="112">
        <v>2.28695919973537</v>
      </c>
      <c r="H8" s="112">
        <v>3.1492261428532</v>
      </c>
      <c r="I8" s="112">
        <v>2.6478431372548998</v>
      </c>
      <c r="J8" s="112">
        <v>2.9773573809056999</v>
      </c>
      <c r="K8" s="112">
        <v>2.3288646201593801</v>
      </c>
      <c r="L8" s="112">
        <v>4.3647021546261104</v>
      </c>
      <c r="M8" s="77">
        <v>3.0031956543896801</v>
      </c>
    </row>
    <row r="9" spans="1:13" x14ac:dyDescent="0.2">
      <c r="A9" s="1" t="s">
        <v>231</v>
      </c>
      <c r="B9" s="112">
        <v>5.1669341894061001</v>
      </c>
      <c r="C9" s="112">
        <v>3.9170599056226498</v>
      </c>
      <c r="D9" s="112">
        <v>1.8991451141651301</v>
      </c>
      <c r="E9" s="112">
        <v>1.9710273050571601</v>
      </c>
      <c r="F9" s="112">
        <v>1.82315920187396</v>
      </c>
      <c r="G9" s="112">
        <v>2.2263535476806902</v>
      </c>
      <c r="H9" s="112">
        <v>3.1014920840867402</v>
      </c>
      <c r="I9" s="112">
        <v>2.5343453986575502</v>
      </c>
      <c r="J9" s="112">
        <v>2.89919058130979</v>
      </c>
      <c r="K9" s="112">
        <v>2.32148687094818</v>
      </c>
      <c r="L9" s="112">
        <v>4.5341048709920297</v>
      </c>
      <c r="M9" s="77">
        <v>3.0007444566440098</v>
      </c>
    </row>
    <row r="10" spans="1:13" x14ac:dyDescent="0.2">
      <c r="A10" s="1" t="s">
        <v>232</v>
      </c>
      <c r="B10" s="112">
        <v>5.2516832318050701</v>
      </c>
      <c r="C10" s="112">
        <v>3.8668399480155999</v>
      </c>
      <c r="D10" s="112">
        <v>1.8603562230986701</v>
      </c>
      <c r="E10" s="112">
        <v>1.9682195738533801</v>
      </c>
      <c r="F10" s="112">
        <v>1.79312681783526</v>
      </c>
      <c r="G10" s="112">
        <v>2.26139236182278</v>
      </c>
      <c r="H10" s="112">
        <v>3.1542652230880601</v>
      </c>
      <c r="I10" s="112">
        <v>2.4693679295540698</v>
      </c>
      <c r="J10" s="112">
        <v>2.9216630627088702</v>
      </c>
      <c r="K10" s="112">
        <v>2.2994795608285101</v>
      </c>
      <c r="L10" s="112">
        <v>4.5642001744785503</v>
      </c>
      <c r="M10" s="77">
        <v>3.01222673955608</v>
      </c>
    </row>
    <row r="11" spans="1:13" x14ac:dyDescent="0.2">
      <c r="A11" s="1" t="s">
        <v>233</v>
      </c>
      <c r="B11" s="112">
        <v>5.2236656853961296</v>
      </c>
      <c r="C11" s="112">
        <v>3.79503602882306</v>
      </c>
      <c r="D11" s="112">
        <v>1.8741777945973199</v>
      </c>
      <c r="E11" s="112">
        <v>1.9856901680199399</v>
      </c>
      <c r="F11" s="112">
        <v>1.8107873480788099</v>
      </c>
      <c r="G11" s="112">
        <v>2.2557503985424701</v>
      </c>
      <c r="H11" s="112">
        <v>3.1066272875320902</v>
      </c>
      <c r="I11" s="112">
        <v>2.4988227907706801</v>
      </c>
      <c r="J11" s="112">
        <v>2.9114515454791401</v>
      </c>
      <c r="K11" s="112">
        <v>2.3115940342958199</v>
      </c>
      <c r="L11" s="112">
        <v>4.69165179456673</v>
      </c>
      <c r="M11" s="77">
        <v>3.0040739298445298</v>
      </c>
    </row>
    <row r="12" spans="1:13" x14ac:dyDescent="0.2">
      <c r="A12" s="1" t="s">
        <v>234</v>
      </c>
      <c r="B12" s="112">
        <v>5.3913571954067097</v>
      </c>
      <c r="C12" s="112">
        <v>3.9264862261993101</v>
      </c>
      <c r="D12" s="112">
        <v>1.9859076246598499</v>
      </c>
      <c r="E12" s="112">
        <v>2.0365861021110501</v>
      </c>
      <c r="F12" s="112">
        <v>1.9113699096305801</v>
      </c>
      <c r="G12" s="112">
        <v>2.3858602193396998</v>
      </c>
      <c r="H12" s="112">
        <v>3.2292832566430398</v>
      </c>
      <c r="I12" s="112">
        <v>2.6266121421830801</v>
      </c>
      <c r="J12" s="112">
        <v>3.0229865234423099</v>
      </c>
      <c r="K12" s="112">
        <v>2.4181266493832601</v>
      </c>
      <c r="L12" s="112">
        <v>4.8730158730158699</v>
      </c>
      <c r="M12" s="77">
        <v>3.1339612148503</v>
      </c>
    </row>
    <row r="13" spans="1:13" x14ac:dyDescent="0.2">
      <c r="A13" s="1" t="s">
        <v>235</v>
      </c>
      <c r="B13" s="112">
        <v>5.5316298210355104</v>
      </c>
      <c r="C13" s="112">
        <v>3.9083693358786298</v>
      </c>
      <c r="D13" s="112">
        <v>2.0682318150672598</v>
      </c>
      <c r="E13" s="112">
        <v>2.0161127895266899</v>
      </c>
      <c r="F13" s="112">
        <v>1.9446783946703501</v>
      </c>
      <c r="G13" s="112">
        <v>2.4143470780589502</v>
      </c>
      <c r="H13" s="112">
        <v>3.2521111771453799</v>
      </c>
      <c r="I13" s="112">
        <v>2.7063599458728</v>
      </c>
      <c r="J13" s="112">
        <v>3.0791608115770499</v>
      </c>
      <c r="K13" s="112">
        <v>2.4211724794943899</v>
      </c>
      <c r="L13" s="112">
        <v>4.98158634617669</v>
      </c>
      <c r="M13" s="77">
        <v>3.1848785731312201</v>
      </c>
    </row>
    <row r="14" spans="1:13" x14ac:dyDescent="0.2">
      <c r="A14" s="1" t="s">
        <v>236</v>
      </c>
      <c r="B14" s="112">
        <v>5.3771661569826703</v>
      </c>
      <c r="C14" s="112">
        <v>3.9346173951505898</v>
      </c>
      <c r="D14" s="112">
        <v>2.00908140833904</v>
      </c>
      <c r="E14" s="112">
        <v>2.00293898584858</v>
      </c>
      <c r="F14" s="112">
        <v>1.9830752338041</v>
      </c>
      <c r="G14" s="112">
        <v>2.3782133785892499</v>
      </c>
      <c r="H14" s="112">
        <v>3.1761149530001198</v>
      </c>
      <c r="I14" s="112">
        <v>2.78163239560994</v>
      </c>
      <c r="J14" s="112">
        <v>3.1165177910477202</v>
      </c>
      <c r="K14" s="112">
        <v>2.4451978450678098</v>
      </c>
      <c r="L14" s="112">
        <v>5.0829957906441097</v>
      </c>
      <c r="M14" s="77">
        <v>3.1743485892533498</v>
      </c>
    </row>
    <row r="15" spans="1:13" x14ac:dyDescent="0.2">
      <c r="A15" s="1" t="s">
        <v>237</v>
      </c>
      <c r="B15" s="112">
        <v>5.1176601352853401</v>
      </c>
      <c r="C15" s="112">
        <v>3.9847777061855698</v>
      </c>
      <c r="D15" s="112">
        <v>1.99365491383661</v>
      </c>
      <c r="E15" s="112">
        <v>1.95908669915032</v>
      </c>
      <c r="F15" s="112">
        <v>1.90611395040697</v>
      </c>
      <c r="G15" s="112">
        <v>2.39677239209965</v>
      </c>
      <c r="H15" s="112">
        <v>3.2167774315417899</v>
      </c>
      <c r="I15" s="112">
        <v>2.7869835558501399</v>
      </c>
      <c r="J15" s="112">
        <v>3.0729359496482802</v>
      </c>
      <c r="K15" s="112">
        <v>2.4160139251523098</v>
      </c>
      <c r="L15" s="112">
        <v>5.18624414264157</v>
      </c>
      <c r="M15" s="77">
        <v>3.1425154510631401</v>
      </c>
    </row>
    <row r="16" spans="1:13" x14ac:dyDescent="0.2">
      <c r="A16" s="1" t="s">
        <v>238</v>
      </c>
      <c r="B16" s="112">
        <v>5.0698995541027303</v>
      </c>
      <c r="C16" s="112">
        <v>3.8286382138395201</v>
      </c>
      <c r="D16" s="112">
        <v>1.95796141664267</v>
      </c>
      <c r="E16" s="112">
        <v>1.9473450792242899</v>
      </c>
      <c r="F16" s="112">
        <v>1.9339242546333599</v>
      </c>
      <c r="G16" s="112">
        <v>2.34840358764863</v>
      </c>
      <c r="H16" s="112">
        <v>3.2004190040384302</v>
      </c>
      <c r="I16" s="112">
        <v>2.8097345132743401</v>
      </c>
      <c r="J16" s="112">
        <v>3.0445947948046799</v>
      </c>
      <c r="K16" s="112">
        <v>2.41982236857362</v>
      </c>
      <c r="L16" s="112">
        <v>5.3127235158547199</v>
      </c>
      <c r="M16" s="77">
        <v>3.1112030594820999</v>
      </c>
    </row>
    <row r="17" spans="1:13" x14ac:dyDescent="0.2">
      <c r="A17" s="1" t="s">
        <v>239</v>
      </c>
      <c r="B17" s="112">
        <v>5.0241285160962601</v>
      </c>
      <c r="C17" s="112">
        <v>3.9349475675784502</v>
      </c>
      <c r="D17" s="112">
        <v>2.0370670557086501</v>
      </c>
      <c r="E17" s="112">
        <v>2.0353356890459402</v>
      </c>
      <c r="F17" s="112">
        <v>1.95780269910663</v>
      </c>
      <c r="G17" s="112">
        <v>2.3574248613615101</v>
      </c>
      <c r="H17" s="112">
        <v>3.2429675978885601</v>
      </c>
      <c r="I17" s="112">
        <v>2.9079159935379599</v>
      </c>
      <c r="J17" s="112">
        <v>3.1178970253977698</v>
      </c>
      <c r="K17" s="112">
        <v>2.5360891628241098</v>
      </c>
      <c r="L17" s="112">
        <v>5.2912370107895104</v>
      </c>
      <c r="M17" s="77">
        <v>3.1622403302650999</v>
      </c>
    </row>
    <row r="18" spans="1:13" x14ac:dyDescent="0.2">
      <c r="A18" s="1" t="s">
        <v>240</v>
      </c>
      <c r="B18" s="112">
        <v>5.3393751188288201</v>
      </c>
      <c r="C18" s="112">
        <v>4.2775263951734503</v>
      </c>
      <c r="D18" s="112">
        <v>2.19209120825766</v>
      </c>
      <c r="E18" s="112">
        <v>2.2062243432893198</v>
      </c>
      <c r="F18" s="112">
        <v>2.1079755067888799</v>
      </c>
      <c r="G18" s="112">
        <v>2.6204864006579802</v>
      </c>
      <c r="H18" s="112">
        <v>3.5646374734753499</v>
      </c>
      <c r="I18" s="112">
        <v>3.1959416613823701</v>
      </c>
      <c r="J18" s="112">
        <v>3.3140712204277198</v>
      </c>
      <c r="K18" s="112">
        <v>2.74016949740435</v>
      </c>
      <c r="L18" s="112">
        <v>5.2989616899391301</v>
      </c>
      <c r="M18" s="77">
        <v>3.41591062457824</v>
      </c>
    </row>
    <row r="19" spans="1:13" x14ac:dyDescent="0.2">
      <c r="A19" s="1" t="s">
        <v>241</v>
      </c>
      <c r="B19" s="112">
        <v>5.4945575759490701</v>
      </c>
      <c r="C19" s="112">
        <v>4.40913923492006</v>
      </c>
      <c r="D19" s="112">
        <v>2.3535329943766699</v>
      </c>
      <c r="E19" s="112">
        <v>2.4144909937259702</v>
      </c>
      <c r="F19" s="112">
        <v>2.2552166169846002</v>
      </c>
      <c r="G19" s="112">
        <v>2.8674203494347399</v>
      </c>
      <c r="H19" s="112">
        <v>3.7071120512045699</v>
      </c>
      <c r="I19" s="112">
        <v>3.3993796290434899</v>
      </c>
      <c r="J19" s="112">
        <v>3.48553245023311</v>
      </c>
      <c r="K19" s="112">
        <v>2.9998385943877</v>
      </c>
      <c r="L19" s="112">
        <v>5.5601890464275803</v>
      </c>
      <c r="M19" s="77">
        <v>3.6144794861963199</v>
      </c>
    </row>
    <row r="20" spans="1:13" x14ac:dyDescent="0.2">
      <c r="A20" s="1" t="s">
        <v>242</v>
      </c>
      <c r="B20" s="112">
        <v>5.5605212400620996</v>
      </c>
      <c r="C20" s="112">
        <v>4.4813776531838201</v>
      </c>
      <c r="D20" s="112">
        <v>2.3526876313284601</v>
      </c>
      <c r="E20" s="112">
        <v>2.3557721472913702</v>
      </c>
      <c r="F20" s="112">
        <v>2.2092526690391501</v>
      </c>
      <c r="G20" s="112">
        <v>2.8355516997328798</v>
      </c>
      <c r="H20" s="112">
        <v>3.6900166981467799</v>
      </c>
      <c r="I20" s="112">
        <v>3.3315387782246599</v>
      </c>
      <c r="J20" s="112">
        <v>3.6036257943741101</v>
      </c>
      <c r="K20" s="112">
        <v>2.8863652069751899</v>
      </c>
      <c r="L20" s="112">
        <v>5.6352499506026499</v>
      </c>
      <c r="M20" s="77">
        <v>3.6112530746309699</v>
      </c>
    </row>
    <row r="21" spans="1:13" x14ac:dyDescent="0.2">
      <c r="A21" s="1" t="s">
        <v>243</v>
      </c>
      <c r="B21" s="112">
        <v>5.6331891319909104</v>
      </c>
      <c r="C21" s="112">
        <v>4.4413351988806697</v>
      </c>
      <c r="D21" s="112">
        <v>2.27942762637521</v>
      </c>
      <c r="E21" s="112">
        <v>2.31078433352859</v>
      </c>
      <c r="F21" s="112">
        <v>2.1368891571264199</v>
      </c>
      <c r="G21" s="112">
        <v>2.6988798393904099</v>
      </c>
      <c r="H21" s="112">
        <v>3.3838494364810101</v>
      </c>
      <c r="I21" s="112">
        <v>3.1607922546351999</v>
      </c>
      <c r="J21" s="112">
        <v>3.4949211736638901</v>
      </c>
      <c r="K21" s="112">
        <v>2.7631034957967802</v>
      </c>
      <c r="L21" s="112">
        <v>5.4705719593659801</v>
      </c>
      <c r="M21" s="77">
        <v>3.4970121644926802</v>
      </c>
    </row>
    <row r="22" spans="1:13" x14ac:dyDescent="0.2">
      <c r="A22" s="1" t="s">
        <v>244</v>
      </c>
      <c r="B22" s="112">
        <v>5.5280195780799897</v>
      </c>
      <c r="C22" s="112">
        <v>4.3024693820560902</v>
      </c>
      <c r="D22" s="112">
        <v>2.2413296877248499</v>
      </c>
      <c r="E22" s="112">
        <v>2.2615754295983699</v>
      </c>
      <c r="F22" s="112">
        <v>2.1101297527353502</v>
      </c>
      <c r="G22" s="112">
        <v>2.6501181763167798</v>
      </c>
      <c r="H22" s="112">
        <v>3.4296078110511101</v>
      </c>
      <c r="I22" s="112">
        <v>3.08257113017059</v>
      </c>
      <c r="J22" s="112">
        <v>3.4549651311266101</v>
      </c>
      <c r="K22" s="112">
        <v>2.7230219125332402</v>
      </c>
      <c r="L22" s="112">
        <v>5.3102225723852703</v>
      </c>
      <c r="M22" s="77">
        <v>3.4435798823613499</v>
      </c>
    </row>
    <row r="23" spans="1:13" x14ac:dyDescent="0.2">
      <c r="A23" s="1" t="s">
        <v>245</v>
      </c>
      <c r="B23" s="112">
        <v>5.3848409550414402</v>
      </c>
      <c r="C23" s="112">
        <v>4.23911309618759</v>
      </c>
      <c r="D23" s="112">
        <v>2.2473528776201102</v>
      </c>
      <c r="E23" s="112">
        <v>2.2636323214357899</v>
      </c>
      <c r="F23" s="112">
        <v>2.1332906361256101</v>
      </c>
      <c r="G23" s="112">
        <v>2.59434232049508</v>
      </c>
      <c r="H23" s="112">
        <v>3.4679406040314098</v>
      </c>
      <c r="I23" s="112">
        <v>3.0832541943653098</v>
      </c>
      <c r="J23" s="112">
        <v>3.5498896788428498</v>
      </c>
      <c r="K23" s="112">
        <v>2.6851480611718901</v>
      </c>
      <c r="L23" s="112">
        <v>5.3189823874755398</v>
      </c>
      <c r="M23" s="77">
        <v>3.43281051040687</v>
      </c>
    </row>
    <row r="24" spans="1:13" x14ac:dyDescent="0.2">
      <c r="A24" s="1" t="s">
        <v>246</v>
      </c>
      <c r="B24" s="112">
        <v>5.44797354456664</v>
      </c>
      <c r="C24" s="112">
        <v>4.3588464225127197</v>
      </c>
      <c r="D24" s="112">
        <v>2.3582782768366699</v>
      </c>
      <c r="E24" s="112">
        <v>2.32016682525864</v>
      </c>
      <c r="F24" s="112">
        <v>2.2268122913247699</v>
      </c>
      <c r="G24" s="112">
        <v>2.6485898976031099</v>
      </c>
      <c r="H24" s="112">
        <v>3.5961913064799602</v>
      </c>
      <c r="I24" s="112">
        <v>3.2177434664304201</v>
      </c>
      <c r="J24" s="112">
        <v>3.7175905504092501</v>
      </c>
      <c r="K24" s="112">
        <v>2.7891460604601601</v>
      </c>
      <c r="L24" s="112">
        <v>5.4933084344849004</v>
      </c>
      <c r="M24" s="77">
        <v>3.55060832932937</v>
      </c>
    </row>
    <row r="25" spans="1:13" x14ac:dyDescent="0.2">
      <c r="A25" s="1" t="s">
        <v>430</v>
      </c>
      <c r="B25" s="112">
        <v>5.6403094112591301</v>
      </c>
      <c r="C25" s="112">
        <v>4.4285086492749004</v>
      </c>
      <c r="D25" s="112">
        <v>2.41205123579289</v>
      </c>
      <c r="E25" s="112">
        <v>2.3696106054770598</v>
      </c>
      <c r="F25" s="112">
        <v>2.2687411598302698</v>
      </c>
      <c r="G25" s="112">
        <v>2.6377303144192901</v>
      </c>
      <c r="H25" s="112">
        <v>3.5730334018709402</v>
      </c>
      <c r="I25" s="112">
        <v>3.10641528533468</v>
      </c>
      <c r="J25" s="112">
        <v>3.59696376101861</v>
      </c>
      <c r="K25" s="112">
        <v>2.7672826360742802</v>
      </c>
      <c r="L25" s="112">
        <v>5.3212074303405599</v>
      </c>
      <c r="M25" s="77">
        <v>3.5679441265006502</v>
      </c>
    </row>
    <row r="26" spans="1:13" x14ac:dyDescent="0.2">
      <c r="A26" s="1" t="s">
        <v>431</v>
      </c>
      <c r="B26" s="112">
        <v>5.5150040551500403</v>
      </c>
      <c r="C26" s="112">
        <v>4.3137489529735502</v>
      </c>
      <c r="D26" s="112">
        <v>2.3818552828791701</v>
      </c>
      <c r="E26" s="112">
        <v>2.3113886579753</v>
      </c>
      <c r="F26" s="112">
        <v>2.2276667923105902</v>
      </c>
      <c r="G26" s="112">
        <v>2.5675133306576501</v>
      </c>
      <c r="H26" s="112">
        <v>3.5484616535015601</v>
      </c>
      <c r="I26" s="112">
        <v>2.9513998609618901</v>
      </c>
      <c r="J26" s="112">
        <v>3.6194770505060401</v>
      </c>
      <c r="K26" s="112">
        <v>2.6652781433459598</v>
      </c>
      <c r="L26" s="112">
        <v>5.2791917322227402</v>
      </c>
      <c r="M26" s="77">
        <v>3.49907481031754</v>
      </c>
    </row>
    <row r="27" spans="1:13" x14ac:dyDescent="0.2">
      <c r="A27" s="1" t="s">
        <v>432</v>
      </c>
      <c r="B27" s="112">
        <v>5.4064382012167203</v>
      </c>
      <c r="C27" s="112">
        <v>4.2118888778253503</v>
      </c>
      <c r="D27" s="112">
        <v>2.2789293911409101</v>
      </c>
      <c r="E27" s="112">
        <v>2.3126546841400599</v>
      </c>
      <c r="F27" s="112">
        <v>2.2106999764317701</v>
      </c>
      <c r="G27" s="112">
        <v>2.5350041924627602</v>
      </c>
      <c r="H27" s="112">
        <v>3.49397753968577</v>
      </c>
      <c r="I27" s="112">
        <v>2.8287292817679601</v>
      </c>
      <c r="J27" s="112">
        <v>3.5132020887984501</v>
      </c>
      <c r="K27" s="112">
        <v>2.6291972642601</v>
      </c>
      <c r="L27" s="112">
        <v>5.0976013552535298</v>
      </c>
      <c r="M27" s="77">
        <v>3.4175279108517498</v>
      </c>
    </row>
    <row r="28" spans="1:13" x14ac:dyDescent="0.2">
      <c r="A28" s="1" t="s">
        <v>433</v>
      </c>
      <c r="B28" s="112">
        <v>5.37147215865751</v>
      </c>
      <c r="C28" s="112">
        <v>4.2297816437429097</v>
      </c>
      <c r="D28" s="112">
        <v>2.3163300363452302</v>
      </c>
      <c r="E28" s="112">
        <v>2.3583852570477601</v>
      </c>
      <c r="F28" s="112">
        <v>2.2333185452280002</v>
      </c>
      <c r="G28" s="112">
        <v>2.4860225939304699</v>
      </c>
      <c r="H28" s="112">
        <v>3.4636325372364301</v>
      </c>
      <c r="I28" s="112">
        <v>2.8541627157215999</v>
      </c>
      <c r="J28" s="112">
        <v>3.3880424915973602</v>
      </c>
      <c r="K28" s="112">
        <v>2.56380869425693</v>
      </c>
      <c r="L28" s="112">
        <v>5.1559442973875003</v>
      </c>
      <c r="M28" s="77">
        <v>3.4045495093666398</v>
      </c>
    </row>
    <row r="29" spans="1:13" x14ac:dyDescent="0.2">
      <c r="A29" s="1" t="s">
        <v>434</v>
      </c>
      <c r="B29" s="112">
        <v>5.3834898183148399</v>
      </c>
      <c r="C29" s="112">
        <v>4.2737763629128498</v>
      </c>
      <c r="D29" s="112">
        <v>2.3283118384451398</v>
      </c>
      <c r="E29" s="112">
        <v>2.44422339064942</v>
      </c>
      <c r="F29" s="112">
        <v>2.21300399701405</v>
      </c>
      <c r="G29" s="112">
        <v>2.4560070895049999</v>
      </c>
      <c r="H29" s="112">
        <v>3.4987087127905401</v>
      </c>
      <c r="I29" s="112">
        <v>2.8958445422033701</v>
      </c>
      <c r="J29" s="112">
        <v>3.4833198320936698</v>
      </c>
      <c r="K29" s="112">
        <v>2.5233880583325701</v>
      </c>
      <c r="L29" s="112">
        <v>5.0990307627475797</v>
      </c>
      <c r="M29" s="77">
        <v>3.42648690288175</v>
      </c>
    </row>
    <row r="30" spans="1:13" x14ac:dyDescent="0.2">
      <c r="A30" s="1" t="s">
        <v>435</v>
      </c>
      <c r="B30" s="112">
        <v>5.5137195121951201</v>
      </c>
      <c r="C30" s="112">
        <v>4.50330599845124</v>
      </c>
      <c r="D30" s="112">
        <v>2.5142237875914399</v>
      </c>
      <c r="E30" s="112">
        <v>2.6488723024501102</v>
      </c>
      <c r="F30" s="112">
        <v>2.4015669798733899</v>
      </c>
      <c r="G30" s="112">
        <v>2.7560277327446401</v>
      </c>
      <c r="H30" s="112">
        <v>3.8461538461538498</v>
      </c>
      <c r="I30" s="112">
        <v>3.2108783162699299</v>
      </c>
      <c r="J30" s="112">
        <v>3.8343671087793298</v>
      </c>
      <c r="K30" s="112">
        <v>2.8312363332455601</v>
      </c>
      <c r="L30" s="112">
        <v>5.3361874546079999</v>
      </c>
      <c r="M30" s="77">
        <v>3.7021897723421602</v>
      </c>
    </row>
    <row r="31" spans="1:13" x14ac:dyDescent="0.2">
      <c r="A31" s="1" t="s">
        <v>436</v>
      </c>
      <c r="B31" s="112">
        <v>5.2970334782277098</v>
      </c>
      <c r="C31" s="112">
        <v>4.6025602857993499</v>
      </c>
      <c r="D31" s="112">
        <v>2.6056338028169002</v>
      </c>
      <c r="E31" s="112">
        <v>2.7541555884800402</v>
      </c>
      <c r="F31" s="112">
        <v>2.5761412893985498</v>
      </c>
      <c r="G31" s="112">
        <v>2.9036485274846502</v>
      </c>
      <c r="H31" s="112">
        <v>3.99875081468607</v>
      </c>
      <c r="I31" s="112">
        <v>3.46631992896106</v>
      </c>
      <c r="J31" s="112">
        <v>3.9742554389056099</v>
      </c>
      <c r="K31" s="112">
        <v>2.9697420351198298</v>
      </c>
      <c r="L31" s="112">
        <v>5.6060490338348696</v>
      </c>
      <c r="M31" s="77">
        <v>3.8277426605695499</v>
      </c>
    </row>
    <row r="32" spans="1:13" x14ac:dyDescent="0.2">
      <c r="A32" s="1" t="s">
        <v>437</v>
      </c>
      <c r="B32" s="112">
        <v>5.2473968229839603</v>
      </c>
      <c r="C32" s="112">
        <v>4.66128647531208</v>
      </c>
      <c r="D32" s="112">
        <v>2.5083974428432101</v>
      </c>
      <c r="E32" s="112">
        <v>2.6446650023341198</v>
      </c>
      <c r="F32" s="112">
        <v>2.4792840570102701</v>
      </c>
      <c r="G32" s="112">
        <v>2.78090856814261</v>
      </c>
      <c r="H32" s="112">
        <v>3.7768345109101</v>
      </c>
      <c r="I32" s="112">
        <v>3.36059856699005</v>
      </c>
      <c r="J32" s="112">
        <v>3.7489593026103099</v>
      </c>
      <c r="K32" s="112">
        <v>2.8419162635377</v>
      </c>
      <c r="L32" s="112">
        <v>5.6300983456583102</v>
      </c>
      <c r="M32" s="77">
        <v>3.7162277606507499</v>
      </c>
    </row>
    <row r="33" spans="1:13" x14ac:dyDescent="0.2">
      <c r="A33" s="1" t="s">
        <v>438</v>
      </c>
      <c r="B33" s="112">
        <v>5.0957831142414802</v>
      </c>
      <c r="C33" s="112">
        <v>4.5826774791288898</v>
      </c>
      <c r="D33" s="112">
        <v>2.3547057973109702</v>
      </c>
      <c r="E33" s="112">
        <v>2.5730026436340898</v>
      </c>
      <c r="F33" s="112">
        <v>2.3702851321907898</v>
      </c>
      <c r="G33" s="112">
        <v>2.5945784241531702</v>
      </c>
      <c r="H33" s="112">
        <v>3.6305377920790698</v>
      </c>
      <c r="I33" s="112">
        <v>3.1131118437737801</v>
      </c>
      <c r="J33" s="112">
        <v>3.4580012262415698</v>
      </c>
      <c r="K33" s="112">
        <v>2.63160904422613</v>
      </c>
      <c r="L33" s="112">
        <v>5.4157131960335603</v>
      </c>
      <c r="M33" s="77">
        <v>3.54734394626424</v>
      </c>
    </row>
    <row r="34" spans="1:13" x14ac:dyDescent="0.2">
      <c r="A34" s="1" t="s">
        <v>439</v>
      </c>
      <c r="B34" s="112">
        <v>5.4398813667039896</v>
      </c>
      <c r="C34" s="112">
        <v>4.5720657931419</v>
      </c>
      <c r="D34" s="112">
        <v>2.4855595667869999</v>
      </c>
      <c r="E34" s="112">
        <v>2.5185722051096202</v>
      </c>
      <c r="F34" s="112">
        <v>2.36721478120911</v>
      </c>
      <c r="G34" s="112">
        <v>2.6842014586802998</v>
      </c>
      <c r="H34" s="112">
        <v>3.6040560902439398</v>
      </c>
      <c r="I34" s="112">
        <v>3.5854554668693801</v>
      </c>
      <c r="J34" s="112">
        <v>3.5214889188196401</v>
      </c>
      <c r="K34" s="112">
        <v>2.7166586697740298</v>
      </c>
      <c r="L34" s="112">
        <v>5.2899984776982798</v>
      </c>
      <c r="M34" s="77">
        <v>3.48475392362805</v>
      </c>
    </row>
    <row r="35" spans="1:13" x14ac:dyDescent="0.2">
      <c r="A35" s="1" t="s">
        <v>440</v>
      </c>
      <c r="B35" s="112">
        <v>5.3920457122126004</v>
      </c>
      <c r="C35" s="112">
        <v>4.4428955491386999</v>
      </c>
      <c r="D35" s="112">
        <v>2.4282003175061302</v>
      </c>
      <c r="E35" s="112">
        <v>2.4775409902106902</v>
      </c>
      <c r="F35" s="112">
        <v>2.3317719209135199</v>
      </c>
      <c r="G35" s="112">
        <v>2.6149497920448499</v>
      </c>
      <c r="H35" s="112">
        <v>3.47319189317427</v>
      </c>
      <c r="I35" s="112">
        <v>3.5967578520769998</v>
      </c>
      <c r="J35" s="112">
        <v>3.49824965115425</v>
      </c>
      <c r="K35" s="112">
        <v>2.7381455546543898</v>
      </c>
      <c r="L35" s="112">
        <v>5.2531404644080704</v>
      </c>
      <c r="M35" s="77">
        <v>3.42631300505181</v>
      </c>
    </row>
    <row r="36" spans="1:13" x14ac:dyDescent="0.2">
      <c r="A36" s="1" t="s">
        <v>441</v>
      </c>
      <c r="B36" s="112">
        <v>5.2777819724860704</v>
      </c>
      <c r="C36" s="112">
        <v>4.5105298777817602</v>
      </c>
      <c r="D36" s="112">
        <v>2.56197152561972</v>
      </c>
      <c r="E36" s="112">
        <v>2.5010589160733399</v>
      </c>
      <c r="F36" s="112">
        <v>2.3596458176337598</v>
      </c>
      <c r="G36" s="112">
        <v>2.6891742612537999</v>
      </c>
      <c r="H36" s="112">
        <v>3.47569317458382</v>
      </c>
      <c r="I36" s="112">
        <v>3.5905392141341901</v>
      </c>
      <c r="J36" s="112">
        <v>3.4882868798397499</v>
      </c>
      <c r="K36" s="112">
        <v>2.76864410649861</v>
      </c>
      <c r="L36" s="112">
        <v>5.3640869233701904</v>
      </c>
      <c r="M36" s="77">
        <v>3.4517465517369201</v>
      </c>
    </row>
    <row r="37" spans="1:13" x14ac:dyDescent="0.2">
      <c r="A37" s="1" t="s">
        <v>442</v>
      </c>
      <c r="B37" s="112">
        <v>5.2898151320591698</v>
      </c>
      <c r="C37" s="112">
        <v>4.5387707087540399</v>
      </c>
      <c r="D37" s="112">
        <v>2.5855757727264601</v>
      </c>
      <c r="E37" s="112">
        <v>2.5846312778131</v>
      </c>
      <c r="F37" s="112">
        <v>2.3905307851681199</v>
      </c>
      <c r="G37" s="112">
        <v>2.6279751462815599</v>
      </c>
      <c r="H37" s="112">
        <v>3.4074192944448898</v>
      </c>
      <c r="I37" s="112">
        <v>3.5695308348701298</v>
      </c>
      <c r="J37" s="112">
        <v>3.3665506063152799</v>
      </c>
      <c r="K37" s="112">
        <v>2.7417336504966001</v>
      </c>
      <c r="L37" s="112">
        <v>5.3410117434507702</v>
      </c>
      <c r="M37" s="77">
        <v>3.4458817510779798</v>
      </c>
    </row>
    <row r="38" spans="1:13" x14ac:dyDescent="0.2">
      <c r="A38" s="1" t="s">
        <v>443</v>
      </c>
      <c r="B38" s="112">
        <v>5.3430913174766097</v>
      </c>
      <c r="C38" s="112">
        <v>4.49458058435438</v>
      </c>
      <c r="D38" s="112">
        <v>2.5330475169703499</v>
      </c>
      <c r="E38" s="112">
        <v>2.5332036290722799</v>
      </c>
      <c r="F38" s="112">
        <v>2.3509211564341701</v>
      </c>
      <c r="G38" s="112">
        <v>2.5510319415873601</v>
      </c>
      <c r="H38" s="112">
        <v>3.37517210035957</v>
      </c>
      <c r="I38" s="112">
        <v>3.4876822680863002</v>
      </c>
      <c r="J38" s="112">
        <v>3.30269063677604</v>
      </c>
      <c r="K38" s="112">
        <v>2.6686484477924499</v>
      </c>
      <c r="L38" s="112">
        <v>5.3486797562626904</v>
      </c>
      <c r="M38" s="77">
        <v>3.4021743417160701</v>
      </c>
    </row>
    <row r="39" spans="1:13" x14ac:dyDescent="0.2">
      <c r="A39" s="1" t="s">
        <v>444</v>
      </c>
      <c r="B39" s="112">
        <v>5.3112722877002101</v>
      </c>
      <c r="C39" s="112">
        <v>4.4723351599787904</v>
      </c>
      <c r="D39" s="112">
        <v>2.5529032143048198</v>
      </c>
      <c r="E39" s="112">
        <v>2.5264841095342798</v>
      </c>
      <c r="F39" s="112">
        <v>2.3042160272265702</v>
      </c>
      <c r="G39" s="112">
        <v>2.4792454961314698</v>
      </c>
      <c r="H39" s="112">
        <v>3.3471063293176999</v>
      </c>
      <c r="I39" s="112">
        <v>3.3235824982884199</v>
      </c>
      <c r="J39" s="112">
        <v>3.3211581722745001</v>
      </c>
      <c r="K39" s="112">
        <v>2.6491565719461101</v>
      </c>
      <c r="L39" s="112">
        <v>5.3053319155400303</v>
      </c>
      <c r="M39" s="77">
        <v>3.36318793146933</v>
      </c>
    </row>
    <row r="40" spans="1:13" x14ac:dyDescent="0.2">
      <c r="A40" s="1" t="s">
        <v>445</v>
      </c>
      <c r="B40" s="112">
        <v>5.1756885090218399</v>
      </c>
      <c r="C40" s="112">
        <v>4.3616832910346499</v>
      </c>
      <c r="D40" s="112">
        <v>2.47162538368192</v>
      </c>
      <c r="E40" s="112">
        <v>2.3763596953486998</v>
      </c>
      <c r="F40" s="112">
        <v>2.27160585776396</v>
      </c>
      <c r="G40" s="112">
        <v>2.4841354079627802</v>
      </c>
      <c r="H40" s="112">
        <v>3.2131682400449302</v>
      </c>
      <c r="I40" s="112">
        <v>3.1588165384374798</v>
      </c>
      <c r="J40" s="112">
        <v>3.20680158064902</v>
      </c>
      <c r="K40" s="112">
        <v>2.56369856847033</v>
      </c>
      <c r="L40" s="112">
        <v>5.0816219062664603</v>
      </c>
      <c r="M40" s="77">
        <v>3.2740373658097601</v>
      </c>
    </row>
    <row r="41" spans="1:13" ht="12" thickBot="1" x14ac:dyDescent="0.25">
      <c r="A41" s="113" t="s">
        <v>446</v>
      </c>
      <c r="B41" s="114">
        <v>4.9505243822954297</v>
      </c>
      <c r="C41" s="114">
        <v>4.3207205789804899</v>
      </c>
      <c r="D41" s="114">
        <v>2.4688492984397898</v>
      </c>
      <c r="E41" s="114">
        <v>2.3868247275041798</v>
      </c>
      <c r="F41" s="114">
        <v>2.2718377844456499</v>
      </c>
      <c r="G41" s="114">
        <v>2.5064412602269099</v>
      </c>
      <c r="H41" s="114">
        <v>3.2179144385026701</v>
      </c>
      <c r="I41" s="114">
        <v>3.2144871232533401</v>
      </c>
      <c r="J41" s="114">
        <v>3.2569389563426498</v>
      </c>
      <c r="K41" s="114">
        <v>2.62146181344005</v>
      </c>
      <c r="L41" s="114">
        <v>4.9507185313370003</v>
      </c>
      <c r="M41" s="115">
        <v>3.2619351294649399</v>
      </c>
    </row>
    <row r="42" spans="1:13" ht="33" customHeight="1" x14ac:dyDescent="0.2">
      <c r="A42" s="240" t="s">
        <v>381</v>
      </c>
      <c r="B42" s="240"/>
      <c r="C42" s="240"/>
      <c r="D42" s="240"/>
      <c r="E42" s="240"/>
      <c r="F42" s="240"/>
      <c r="G42" s="240"/>
      <c r="H42" s="240"/>
      <c r="I42" s="240"/>
      <c r="J42" s="240"/>
      <c r="K42" s="240"/>
      <c r="L42" s="240"/>
      <c r="M42" s="240"/>
    </row>
  </sheetData>
  <mergeCells count="15">
    <mergeCell ref="A42:M42"/>
    <mergeCell ref="A1:M1"/>
    <mergeCell ref="B2:B3"/>
    <mergeCell ref="C2:C3"/>
    <mergeCell ref="E2:E3"/>
    <mergeCell ref="F2:F3"/>
    <mergeCell ref="G2:G3"/>
    <mergeCell ref="A2:A3"/>
    <mergeCell ref="M2:M3"/>
    <mergeCell ref="D2:D3"/>
    <mergeCell ref="J2:J3"/>
    <mergeCell ref="H2:H3"/>
    <mergeCell ref="I2:I3"/>
    <mergeCell ref="K2:K3"/>
    <mergeCell ref="L2:L3"/>
  </mergeCells>
  <phoneticPr fontId="2" type="noConversion"/>
  <pageMargins left="0.75" right="0.75" top="1" bottom="1" header="0.5" footer="0.5"/>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1EC53-7536-43F6-B26B-B28A478E68E5}">
  <sheetPr codeName="Blad4">
    <pageSetUpPr fitToPage="1"/>
  </sheetPr>
  <dimension ref="A1:M29"/>
  <sheetViews>
    <sheetView zoomScaleNormal="100" workbookViewId="0">
      <selection activeCell="A28" sqref="A28:M28"/>
    </sheetView>
  </sheetViews>
  <sheetFormatPr defaultColWidth="9.28515625" defaultRowHeight="11.25" x14ac:dyDescent="0.2"/>
  <cols>
    <col min="1" max="1" width="7.28515625" style="1" customWidth="1"/>
    <col min="2" max="2" width="8" style="1" customWidth="1"/>
    <col min="3" max="3" width="9.5703125" style="1" customWidth="1"/>
    <col min="4" max="4" width="9" style="1" customWidth="1"/>
    <col min="5" max="5" width="7.7109375" style="1" customWidth="1"/>
    <col min="6" max="6" width="0.5703125" style="1" customWidth="1"/>
    <col min="7" max="7" width="8.28515625" style="1" customWidth="1"/>
    <col min="8" max="8" width="8.5703125" style="1" customWidth="1"/>
    <col min="9" max="9" width="9.28515625" style="1" customWidth="1"/>
    <col min="10" max="10" width="0.5703125" style="1" customWidth="1"/>
    <col min="11" max="11" width="8.85546875" style="1" customWidth="1"/>
    <col min="12" max="12" width="8.7109375" style="1" customWidth="1"/>
    <col min="13" max="13" width="10.28515625" style="1" customWidth="1"/>
    <col min="14" max="16384" width="9.28515625" style="1"/>
  </cols>
  <sheetData>
    <row r="1" spans="1:13" ht="18" customHeight="1" thickBot="1" x14ac:dyDescent="0.25">
      <c r="A1" s="201" t="s">
        <v>203</v>
      </c>
      <c r="B1" s="203"/>
      <c r="C1" s="203"/>
      <c r="D1" s="203"/>
      <c r="E1" s="203"/>
      <c r="F1" s="203"/>
      <c r="G1" s="203"/>
      <c r="H1" s="203"/>
      <c r="I1" s="203"/>
      <c r="J1" s="203"/>
      <c r="K1" s="203"/>
      <c r="L1" s="203"/>
      <c r="M1" s="203"/>
    </row>
    <row r="2" spans="1:13" x14ac:dyDescent="0.2">
      <c r="A2" s="2"/>
      <c r="B2" s="2"/>
      <c r="C2" s="4" t="s">
        <v>200</v>
      </c>
      <c r="D2" s="4"/>
      <c r="E2" s="4"/>
      <c r="F2" s="2"/>
      <c r="G2" s="4" t="s">
        <v>53</v>
      </c>
      <c r="H2" s="4"/>
      <c r="I2" s="4"/>
      <c r="J2" s="2"/>
      <c r="K2" s="4" t="s">
        <v>54</v>
      </c>
      <c r="L2" s="4"/>
      <c r="M2" s="4"/>
    </row>
    <row r="3" spans="1:13" x14ac:dyDescent="0.2">
      <c r="A3" s="8" t="s">
        <v>55</v>
      </c>
      <c r="B3" s="8" t="s">
        <v>56</v>
      </c>
      <c r="C3" s="28" t="str">
        <f>Månad!A2</f>
        <v>Maj-26</v>
      </c>
      <c r="D3" s="28" t="str">
        <f>Månad!A3</f>
        <v>Apr-26</v>
      </c>
      <c r="E3" s="28" t="str">
        <f>Månad!A4</f>
        <v>Maj-25</v>
      </c>
      <c r="F3" s="29"/>
      <c r="G3" s="28" t="str">
        <f t="shared" ref="G3:I3" si="0">C3</f>
        <v>Maj-26</v>
      </c>
      <c r="H3" s="28" t="str">
        <f t="shared" si="0"/>
        <v>Apr-26</v>
      </c>
      <c r="I3" s="28" t="str">
        <f t="shared" si="0"/>
        <v>Maj-25</v>
      </c>
      <c r="J3" s="29"/>
      <c r="K3" s="28" t="str">
        <f>C3</f>
        <v>Maj-26</v>
      </c>
      <c r="L3" s="28" t="str">
        <f t="shared" ref="L3:M3" si="1">D3</f>
        <v>Apr-26</v>
      </c>
      <c r="M3" s="28" t="str">
        <f t="shared" si="1"/>
        <v>Maj-25</v>
      </c>
    </row>
    <row r="4" spans="1:13" hidden="1" x14ac:dyDescent="0.2">
      <c r="A4" s="36"/>
      <c r="B4" s="36"/>
      <c r="C4" s="162" t="s">
        <v>278</v>
      </c>
      <c r="D4" s="162" t="s">
        <v>281</v>
      </c>
      <c r="E4" s="162" t="s">
        <v>284</v>
      </c>
      <c r="F4" s="163"/>
      <c r="G4" s="162" t="s">
        <v>278</v>
      </c>
      <c r="H4" s="162" t="s">
        <v>281</v>
      </c>
      <c r="I4" s="162" t="s">
        <v>284</v>
      </c>
      <c r="J4" s="174"/>
      <c r="K4" s="173"/>
      <c r="L4" s="173"/>
      <c r="M4" s="173"/>
    </row>
    <row r="5" spans="1:13" ht="13.5" customHeight="1" x14ac:dyDescent="0.2">
      <c r="A5" s="1" t="s">
        <v>57</v>
      </c>
      <c r="B5" s="30" t="s">
        <v>202</v>
      </c>
      <c r="C5" s="31">
        <v>150</v>
      </c>
      <c r="D5" s="31">
        <v>150</v>
      </c>
      <c r="E5" s="31">
        <v>110</v>
      </c>
      <c r="F5" s="31"/>
      <c r="G5" s="31">
        <v>20978</v>
      </c>
      <c r="H5" s="31">
        <v>20909</v>
      </c>
      <c r="I5" s="31">
        <v>20344</v>
      </c>
      <c r="J5" s="31"/>
      <c r="K5" s="32">
        <f t="shared" ref="K5:K11" si="2">C5/G5*100</f>
        <v>0.71503479836018691</v>
      </c>
      <c r="L5" s="32">
        <f t="shared" ref="L5:M11" si="3">D5/H5*100</f>
        <v>0.71739442345401505</v>
      </c>
      <c r="M5" s="32">
        <f t="shared" si="3"/>
        <v>0.5406999606763665</v>
      </c>
    </row>
    <row r="6" spans="1:13" x14ac:dyDescent="0.2">
      <c r="B6" s="30" t="s">
        <v>58</v>
      </c>
      <c r="C6" s="31">
        <v>570</v>
      </c>
      <c r="D6" s="31">
        <v>577</v>
      </c>
      <c r="E6" s="31">
        <v>571</v>
      </c>
      <c r="F6" s="31"/>
      <c r="G6" s="31">
        <v>27133</v>
      </c>
      <c r="H6" s="31">
        <v>27150</v>
      </c>
      <c r="I6" s="31">
        <v>26763</v>
      </c>
      <c r="J6" s="31"/>
      <c r="K6" s="32">
        <f t="shared" si="2"/>
        <v>2.1007629086352413</v>
      </c>
      <c r="L6" s="32">
        <f t="shared" si="3"/>
        <v>2.125230202578269</v>
      </c>
      <c r="M6" s="32">
        <f t="shared" si="3"/>
        <v>2.1335425774390018</v>
      </c>
    </row>
    <row r="7" spans="1:13" x14ac:dyDescent="0.2">
      <c r="B7" s="30" t="s">
        <v>59</v>
      </c>
      <c r="C7" s="31">
        <v>2844</v>
      </c>
      <c r="D7" s="31">
        <v>2925</v>
      </c>
      <c r="E7" s="31">
        <v>3092</v>
      </c>
      <c r="F7" s="31"/>
      <c r="G7" s="31">
        <v>84929</v>
      </c>
      <c r="H7" s="31">
        <v>85150</v>
      </c>
      <c r="I7" s="31">
        <v>86681</v>
      </c>
      <c r="J7" s="31"/>
      <c r="K7" s="32">
        <f t="shared" si="2"/>
        <v>3.348679485217064</v>
      </c>
      <c r="L7" s="32">
        <f t="shared" si="3"/>
        <v>3.4351145038167941</v>
      </c>
      <c r="M7" s="32">
        <f t="shared" si="3"/>
        <v>3.5671023638398269</v>
      </c>
    </row>
    <row r="8" spans="1:13" x14ac:dyDescent="0.2">
      <c r="B8" s="30" t="s">
        <v>60</v>
      </c>
      <c r="C8" s="31">
        <v>3141</v>
      </c>
      <c r="D8" s="31">
        <v>3106</v>
      </c>
      <c r="E8" s="31">
        <v>3199</v>
      </c>
      <c r="F8" s="31"/>
      <c r="G8" s="31">
        <v>76511</v>
      </c>
      <c r="H8" s="31">
        <v>76463</v>
      </c>
      <c r="I8" s="31">
        <v>75814</v>
      </c>
      <c r="J8" s="31"/>
      <c r="K8" s="32">
        <f t="shared" si="2"/>
        <v>4.1052920495092211</v>
      </c>
      <c r="L8" s="32">
        <f t="shared" si="3"/>
        <v>4.0620953925427985</v>
      </c>
      <c r="M8" s="32">
        <f t="shared" si="3"/>
        <v>4.2195372886274303</v>
      </c>
    </row>
    <row r="9" spans="1:13" x14ac:dyDescent="0.2">
      <c r="B9" s="30" t="s">
        <v>61</v>
      </c>
      <c r="C9" s="31">
        <v>2144</v>
      </c>
      <c r="D9" s="31">
        <v>2097</v>
      </c>
      <c r="E9" s="31">
        <v>2239</v>
      </c>
      <c r="F9" s="31"/>
      <c r="G9" s="31">
        <v>64271</v>
      </c>
      <c r="H9" s="31">
        <v>64196</v>
      </c>
      <c r="I9" s="31">
        <v>63573</v>
      </c>
      <c r="J9" s="31"/>
      <c r="K9" s="32">
        <f t="shared" si="2"/>
        <v>3.3358746557545391</v>
      </c>
      <c r="L9" s="32">
        <f t="shared" si="3"/>
        <v>3.266558664091221</v>
      </c>
      <c r="M9" s="32">
        <f t="shared" si="3"/>
        <v>3.5219354128324913</v>
      </c>
    </row>
    <row r="10" spans="1:13" x14ac:dyDescent="0.2">
      <c r="B10" s="30" t="s">
        <v>301</v>
      </c>
      <c r="C10" s="31">
        <v>1959</v>
      </c>
      <c r="D10" s="31">
        <v>1946</v>
      </c>
      <c r="E10" s="31">
        <v>1783</v>
      </c>
      <c r="F10" s="31"/>
      <c r="G10" s="31">
        <v>69152</v>
      </c>
      <c r="H10" s="31">
        <v>69114</v>
      </c>
      <c r="I10" s="31">
        <v>63245</v>
      </c>
      <c r="J10" s="31"/>
      <c r="K10" s="32">
        <f t="shared" si="2"/>
        <v>2.8328898658028687</v>
      </c>
      <c r="L10" s="32">
        <f t="shared" si="3"/>
        <v>2.8156379315334088</v>
      </c>
      <c r="M10" s="32">
        <f t="shared" si="3"/>
        <v>2.8191951932959127</v>
      </c>
    </row>
    <row r="11" spans="1:13" x14ac:dyDescent="0.2">
      <c r="B11" s="33" t="s">
        <v>302</v>
      </c>
      <c r="C11" s="15">
        <v>10808</v>
      </c>
      <c r="D11" s="15">
        <v>10801</v>
      </c>
      <c r="E11" s="15">
        <v>10994</v>
      </c>
      <c r="F11" s="15"/>
      <c r="G11" s="15">
        <v>342974</v>
      </c>
      <c r="H11" s="15">
        <v>342982</v>
      </c>
      <c r="I11" s="15">
        <v>336420</v>
      </c>
      <c r="J11" s="15"/>
      <c r="K11" s="34">
        <f t="shared" si="2"/>
        <v>3.1512592791290301</v>
      </c>
      <c r="L11" s="34">
        <f t="shared" si="3"/>
        <v>3.1491448530826691</v>
      </c>
      <c r="M11" s="34">
        <f t="shared" si="3"/>
        <v>3.267938885916414</v>
      </c>
    </row>
    <row r="12" spans="1:13" x14ac:dyDescent="0.2">
      <c r="B12" s="33"/>
      <c r="C12" s="15"/>
      <c r="D12" s="15"/>
      <c r="E12" s="15"/>
      <c r="F12" s="15"/>
      <c r="G12" s="15"/>
      <c r="H12" s="15"/>
      <c r="I12" s="15"/>
      <c r="J12" s="15"/>
      <c r="K12" s="34"/>
      <c r="L12" s="34"/>
      <c r="M12" s="34"/>
    </row>
    <row r="13" spans="1:13" x14ac:dyDescent="0.2">
      <c r="A13" s="1" t="s">
        <v>62</v>
      </c>
      <c r="B13" s="30" t="s">
        <v>202</v>
      </c>
      <c r="C13" s="31">
        <v>222</v>
      </c>
      <c r="D13" s="31">
        <v>218</v>
      </c>
      <c r="E13" s="31">
        <v>200</v>
      </c>
      <c r="F13" s="31"/>
      <c r="G13" s="31">
        <v>21780</v>
      </c>
      <c r="H13" s="31">
        <v>21763</v>
      </c>
      <c r="I13" s="31">
        <v>21154</v>
      </c>
      <c r="J13" s="31"/>
      <c r="K13" s="32">
        <f t="shared" ref="K13:K19" si="4">C13/G13*100</f>
        <v>1.0192837465564737</v>
      </c>
      <c r="L13" s="32">
        <f t="shared" ref="L13:L19" si="5">D13/H13*100</f>
        <v>1.0017001332536875</v>
      </c>
      <c r="M13" s="32">
        <f t="shared" ref="M13:M19" si="6">E13/I13*100</f>
        <v>0.94544766947149472</v>
      </c>
    </row>
    <row r="14" spans="1:13" ht="11.25" customHeight="1" x14ac:dyDescent="0.2">
      <c r="B14" s="30" t="s">
        <v>58</v>
      </c>
      <c r="C14" s="31">
        <v>892</v>
      </c>
      <c r="D14" s="31">
        <v>934</v>
      </c>
      <c r="E14" s="31">
        <v>907</v>
      </c>
      <c r="F14" s="31"/>
      <c r="G14" s="31">
        <v>26880</v>
      </c>
      <c r="H14" s="31">
        <v>26917</v>
      </c>
      <c r="I14" s="31">
        <v>26457</v>
      </c>
      <c r="J14" s="31"/>
      <c r="K14" s="32">
        <f t="shared" si="4"/>
        <v>3.3184523809523809</v>
      </c>
      <c r="L14" s="32">
        <f t="shared" si="5"/>
        <v>3.4699260690270086</v>
      </c>
      <c r="M14" s="32">
        <f t="shared" si="6"/>
        <v>3.4282042559625054</v>
      </c>
    </row>
    <row r="15" spans="1:13" x14ac:dyDescent="0.2">
      <c r="B15" s="30" t="s">
        <v>59</v>
      </c>
      <c r="C15" s="31">
        <v>2978</v>
      </c>
      <c r="D15" s="31">
        <v>2934</v>
      </c>
      <c r="E15" s="31">
        <v>3315</v>
      </c>
      <c r="F15" s="31"/>
      <c r="G15" s="31">
        <v>81842</v>
      </c>
      <c r="H15" s="31">
        <v>82059</v>
      </c>
      <c r="I15" s="31">
        <v>83954</v>
      </c>
      <c r="J15" s="31"/>
      <c r="K15" s="32">
        <f t="shared" si="4"/>
        <v>3.638718506390362</v>
      </c>
      <c r="L15" s="32">
        <f t="shared" si="5"/>
        <v>3.5754761817716521</v>
      </c>
      <c r="M15" s="32">
        <f t="shared" si="6"/>
        <v>3.9485908950139361</v>
      </c>
    </row>
    <row r="16" spans="1:13" x14ac:dyDescent="0.2">
      <c r="B16" s="30" t="s">
        <v>60</v>
      </c>
      <c r="C16" s="31">
        <v>2918</v>
      </c>
      <c r="D16" s="31">
        <v>2941</v>
      </c>
      <c r="E16" s="31">
        <v>3074</v>
      </c>
      <c r="F16" s="31"/>
      <c r="G16" s="31">
        <v>79176</v>
      </c>
      <c r="H16" s="31">
        <v>79120</v>
      </c>
      <c r="I16" s="31">
        <v>78814</v>
      </c>
      <c r="J16" s="31"/>
      <c r="K16" s="32">
        <f t="shared" si="4"/>
        <v>3.6854602404769121</v>
      </c>
      <c r="L16" s="32">
        <f t="shared" si="5"/>
        <v>3.717138523761375</v>
      </c>
      <c r="M16" s="32">
        <f t="shared" si="6"/>
        <v>3.9003222777679092</v>
      </c>
    </row>
    <row r="17" spans="1:13" x14ac:dyDescent="0.2">
      <c r="B17" s="30" t="s">
        <v>61</v>
      </c>
      <c r="C17" s="31">
        <v>2323</v>
      </c>
      <c r="D17" s="31">
        <v>2378</v>
      </c>
      <c r="E17" s="31">
        <v>2399</v>
      </c>
      <c r="F17" s="31"/>
      <c r="G17" s="31">
        <v>65272</v>
      </c>
      <c r="H17" s="31">
        <v>65177</v>
      </c>
      <c r="I17" s="31">
        <v>64764</v>
      </c>
      <c r="J17" s="31"/>
      <c r="K17" s="32">
        <f t="shared" si="4"/>
        <v>3.5589533031008704</v>
      </c>
      <c r="L17" s="32">
        <f t="shared" si="5"/>
        <v>3.6485263206345797</v>
      </c>
      <c r="M17" s="32">
        <f t="shared" si="6"/>
        <v>3.7042183929343464</v>
      </c>
    </row>
    <row r="18" spans="1:13" x14ac:dyDescent="0.2">
      <c r="B18" s="30" t="s">
        <v>301</v>
      </c>
      <c r="C18" s="31">
        <v>2186</v>
      </c>
      <c r="D18" s="31">
        <v>2204</v>
      </c>
      <c r="E18" s="31">
        <v>2152</v>
      </c>
      <c r="F18" s="31"/>
      <c r="G18" s="31">
        <v>66547</v>
      </c>
      <c r="H18" s="31">
        <v>66458</v>
      </c>
      <c r="I18" s="31">
        <v>60875</v>
      </c>
      <c r="J18" s="31"/>
      <c r="K18" s="32">
        <f t="shared" si="4"/>
        <v>3.2848963890182881</v>
      </c>
      <c r="L18" s="32">
        <f t="shared" si="5"/>
        <v>3.3163802702458693</v>
      </c>
      <c r="M18" s="32">
        <f t="shared" si="6"/>
        <v>3.5351129363449689</v>
      </c>
    </row>
    <row r="19" spans="1:13" x14ac:dyDescent="0.2">
      <c r="B19" s="33" t="s">
        <v>302</v>
      </c>
      <c r="C19" s="15">
        <v>11519</v>
      </c>
      <c r="D19" s="15">
        <v>11609</v>
      </c>
      <c r="E19" s="15">
        <v>12047</v>
      </c>
      <c r="F19" s="15"/>
      <c r="G19" s="15">
        <v>341497</v>
      </c>
      <c r="H19" s="15">
        <v>341494</v>
      </c>
      <c r="I19" s="15">
        <v>336018</v>
      </c>
      <c r="J19" s="15"/>
      <c r="K19" s="34">
        <f t="shared" si="4"/>
        <v>3.3730896611097605</v>
      </c>
      <c r="L19" s="34">
        <f t="shared" si="5"/>
        <v>3.3994740756792217</v>
      </c>
      <c r="M19" s="34">
        <f t="shared" si="6"/>
        <v>3.5852246010630382</v>
      </c>
    </row>
    <row r="20" spans="1:13" x14ac:dyDescent="0.2">
      <c r="B20" s="35"/>
      <c r="C20" s="31"/>
      <c r="D20" s="31"/>
      <c r="E20" s="31"/>
      <c r="F20" s="31"/>
      <c r="G20" s="31"/>
      <c r="H20" s="31"/>
      <c r="I20" s="31"/>
      <c r="J20" s="18"/>
      <c r="K20" s="32"/>
      <c r="L20" s="32"/>
      <c r="M20" s="32"/>
    </row>
    <row r="21" spans="1:13" x14ac:dyDescent="0.2">
      <c r="A21" s="1" t="s">
        <v>63</v>
      </c>
      <c r="B21" s="30" t="s">
        <v>202</v>
      </c>
      <c r="C21" s="31">
        <v>372</v>
      </c>
      <c r="D21" s="31">
        <v>368</v>
      </c>
      <c r="E21" s="31">
        <v>310</v>
      </c>
      <c r="F21" s="31"/>
      <c r="G21" s="31">
        <v>42758</v>
      </c>
      <c r="H21" s="31">
        <v>42672</v>
      </c>
      <c r="I21" s="31">
        <v>41498</v>
      </c>
      <c r="J21" s="31"/>
      <c r="K21" s="32">
        <f>C21/G21*100</f>
        <v>0.87001262921558542</v>
      </c>
      <c r="L21" s="32">
        <f t="shared" ref="L21:L27" si="7">D21/H21*100</f>
        <v>0.86239220097487812</v>
      </c>
      <c r="M21" s="32">
        <f t="shared" ref="M21:M27" si="8">E21/I21*100</f>
        <v>0.74702395296158852</v>
      </c>
    </row>
    <row r="22" spans="1:13" ht="11.25" customHeight="1" x14ac:dyDescent="0.2">
      <c r="B22" s="30" t="s">
        <v>58</v>
      </c>
      <c r="C22" s="31">
        <v>1462</v>
      </c>
      <c r="D22" s="31">
        <v>1511</v>
      </c>
      <c r="E22" s="31">
        <v>1478</v>
      </c>
      <c r="F22" s="31"/>
      <c r="G22" s="31">
        <v>54013</v>
      </c>
      <c r="H22" s="31">
        <v>54067</v>
      </c>
      <c r="I22" s="31">
        <v>53220</v>
      </c>
      <c r="J22" s="31"/>
      <c r="K22" s="32">
        <f t="shared" ref="K22:K27" si="9">C22/G22*100</f>
        <v>2.7067557810156817</v>
      </c>
      <c r="L22" s="32">
        <f t="shared" si="7"/>
        <v>2.7946806739785819</v>
      </c>
      <c r="M22" s="32">
        <f t="shared" si="8"/>
        <v>2.7771514468245018</v>
      </c>
    </row>
    <row r="23" spans="1:13" x14ac:dyDescent="0.2">
      <c r="B23" s="30" t="s">
        <v>59</v>
      </c>
      <c r="C23" s="31">
        <v>5822</v>
      </c>
      <c r="D23" s="31">
        <v>5859</v>
      </c>
      <c r="E23" s="31">
        <v>6407</v>
      </c>
      <c r="F23" s="31"/>
      <c r="G23" s="31">
        <v>166771</v>
      </c>
      <c r="H23" s="31">
        <v>167209</v>
      </c>
      <c r="I23" s="31">
        <v>170635</v>
      </c>
      <c r="J23" s="31"/>
      <c r="K23" s="32">
        <f t="shared" si="9"/>
        <v>3.4910146248448473</v>
      </c>
      <c r="L23" s="32">
        <f t="shared" si="7"/>
        <v>3.5039979905387866</v>
      </c>
      <c r="M23" s="32">
        <f t="shared" si="8"/>
        <v>3.7547982535822073</v>
      </c>
    </row>
    <row r="24" spans="1:13" x14ac:dyDescent="0.2">
      <c r="B24" s="30" t="s">
        <v>60</v>
      </c>
      <c r="C24" s="31">
        <v>6059</v>
      </c>
      <c r="D24" s="31">
        <v>6047</v>
      </c>
      <c r="E24" s="31">
        <v>6273</v>
      </c>
      <c r="F24" s="31"/>
      <c r="G24" s="31">
        <v>155687</v>
      </c>
      <c r="H24" s="31">
        <v>155583</v>
      </c>
      <c r="I24" s="31">
        <v>154628</v>
      </c>
      <c r="J24" s="31"/>
      <c r="K24" s="32">
        <f t="shared" si="9"/>
        <v>3.8917828720445509</v>
      </c>
      <c r="L24" s="32">
        <f t="shared" si="7"/>
        <v>3.8866714229703758</v>
      </c>
      <c r="M24" s="32">
        <f t="shared" si="8"/>
        <v>4.056833173810694</v>
      </c>
    </row>
    <row r="25" spans="1:13" x14ac:dyDescent="0.2">
      <c r="B25" s="30" t="s">
        <v>61</v>
      </c>
      <c r="C25" s="31">
        <v>4467</v>
      </c>
      <c r="D25" s="31">
        <v>4475</v>
      </c>
      <c r="E25" s="31">
        <v>4638</v>
      </c>
      <c r="F25" s="31"/>
      <c r="G25" s="31">
        <v>129543</v>
      </c>
      <c r="H25" s="31">
        <v>129373</v>
      </c>
      <c r="I25" s="31">
        <v>128337</v>
      </c>
      <c r="J25" s="31"/>
      <c r="K25" s="32">
        <f t="shared" si="9"/>
        <v>3.4482758620689653</v>
      </c>
      <c r="L25" s="32">
        <f t="shared" si="7"/>
        <v>3.4589906703871751</v>
      </c>
      <c r="M25" s="32">
        <f t="shared" si="8"/>
        <v>3.6139227190911427</v>
      </c>
    </row>
    <row r="26" spans="1:13" x14ac:dyDescent="0.2">
      <c r="B26" s="30" t="s">
        <v>301</v>
      </c>
      <c r="C26" s="31">
        <v>4145</v>
      </c>
      <c r="D26" s="31">
        <v>4150</v>
      </c>
      <c r="E26" s="31">
        <v>3935</v>
      </c>
      <c r="F26" s="31"/>
      <c r="G26" s="31">
        <v>135699</v>
      </c>
      <c r="H26" s="31">
        <v>135572</v>
      </c>
      <c r="I26" s="31">
        <v>124120</v>
      </c>
      <c r="J26" s="31"/>
      <c r="K26" s="32">
        <f t="shared" si="9"/>
        <v>3.0545545656194961</v>
      </c>
      <c r="L26" s="32">
        <f t="shared" si="7"/>
        <v>3.0611040627858261</v>
      </c>
      <c r="M26" s="32">
        <f t="shared" si="8"/>
        <v>3.1703190460844342</v>
      </c>
    </row>
    <row r="27" spans="1:13" ht="13.5" customHeight="1" thickBot="1" x14ac:dyDescent="0.25">
      <c r="A27" s="113"/>
      <c r="B27" s="51" t="s">
        <v>302</v>
      </c>
      <c r="C27" s="15">
        <v>22327</v>
      </c>
      <c r="D27" s="15">
        <v>22410</v>
      </c>
      <c r="E27" s="15">
        <v>23041</v>
      </c>
      <c r="F27" s="15"/>
      <c r="G27" s="15">
        <v>684471</v>
      </c>
      <c r="H27" s="15">
        <v>684476</v>
      </c>
      <c r="I27" s="15">
        <v>672438</v>
      </c>
      <c r="J27" s="24"/>
      <c r="K27" s="121">
        <f t="shared" si="9"/>
        <v>3.2619351294649443</v>
      </c>
      <c r="L27" s="121">
        <f t="shared" si="7"/>
        <v>3.2740373658097579</v>
      </c>
      <c r="M27" s="121">
        <f t="shared" si="8"/>
        <v>3.4264869028817526</v>
      </c>
    </row>
    <row r="28" spans="1:13" ht="22.5" customHeight="1" x14ac:dyDescent="0.2">
      <c r="A28" s="204" t="s">
        <v>299</v>
      </c>
      <c r="B28" s="204"/>
      <c r="C28" s="204"/>
      <c r="D28" s="204"/>
      <c r="E28" s="204"/>
      <c r="F28" s="204"/>
      <c r="G28" s="204"/>
      <c r="H28" s="204"/>
      <c r="I28" s="204"/>
      <c r="J28" s="204"/>
      <c r="K28" s="204"/>
      <c r="L28" s="204"/>
      <c r="M28" s="204"/>
    </row>
    <row r="29" spans="1:13" x14ac:dyDescent="0.2">
      <c r="A29" s="36"/>
    </row>
  </sheetData>
  <mergeCells count="2">
    <mergeCell ref="A1:M1"/>
    <mergeCell ref="A28:M28"/>
  </mergeCells>
  <phoneticPr fontId="2" type="noConversion"/>
  <pageMargins left="0.75" right="0.75" top="1" bottom="1" header="0.5" footer="0.5"/>
  <pageSetup paperSize="9" scale="91" orientation="portrait" r:id="rId1"/>
  <headerFooter alignWithMargins="0">
    <oddHeader>&amp;C&amp;8Hela staden - Kvarstående sökande</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9A7A8-6DBB-48E9-ADD4-00AB0C88961B}">
  <sheetPr codeName="Blad25">
    <pageSetUpPr fitToPage="1"/>
  </sheetPr>
  <dimension ref="A1:M42"/>
  <sheetViews>
    <sheetView zoomScaleNormal="100" workbookViewId="0">
      <selection activeCell="P29" sqref="P29"/>
    </sheetView>
  </sheetViews>
  <sheetFormatPr defaultColWidth="9.28515625" defaultRowHeight="11.25" x14ac:dyDescent="0.2"/>
  <cols>
    <col min="1" max="1" width="11.28515625" style="27" customWidth="1"/>
    <col min="2" max="2" width="7" style="27" customWidth="1"/>
    <col min="3" max="3" width="8.42578125" style="27" customWidth="1"/>
    <col min="4" max="5" width="7" style="27" customWidth="1"/>
    <col min="6" max="6" width="9.140625" style="27" customWidth="1"/>
    <col min="7" max="7" width="6.7109375" style="27" customWidth="1"/>
    <col min="8" max="8" width="10" style="27" customWidth="1"/>
    <col min="9" max="9" width="6.28515625" style="27" customWidth="1"/>
    <col min="10" max="10" width="6.5703125" style="27" customWidth="1"/>
    <col min="11" max="11" width="9" style="27" customWidth="1"/>
    <col min="12" max="12" width="7" style="27" customWidth="1"/>
    <col min="13" max="13" width="10.28515625" style="13" bestFit="1" customWidth="1"/>
    <col min="14" max="16384" width="9.28515625" style="27"/>
  </cols>
  <sheetData>
    <row r="1" spans="1:13" ht="12" thickBot="1" x14ac:dyDescent="0.25">
      <c r="A1" s="219" t="s">
        <v>367</v>
      </c>
      <c r="B1" s="219"/>
      <c r="C1" s="219"/>
      <c r="D1" s="219"/>
      <c r="E1" s="219"/>
      <c r="F1" s="219"/>
      <c r="G1" s="219"/>
      <c r="H1" s="219"/>
      <c r="I1" s="219"/>
      <c r="J1" s="219"/>
      <c r="K1" s="219"/>
      <c r="L1" s="219"/>
      <c r="M1" s="219"/>
    </row>
    <row r="2" spans="1:13" ht="10.9" customHeight="1" x14ac:dyDescent="0.2">
      <c r="A2" s="232" t="s">
        <v>139</v>
      </c>
      <c r="B2" s="226" t="s">
        <v>216</v>
      </c>
      <c r="C2" s="228" t="s">
        <v>92</v>
      </c>
      <c r="D2" s="228" t="s">
        <v>93</v>
      </c>
      <c r="E2" s="228" t="s">
        <v>134</v>
      </c>
      <c r="F2" s="226" t="s">
        <v>219</v>
      </c>
      <c r="G2" s="228" t="s">
        <v>135</v>
      </c>
      <c r="H2" s="228" t="s">
        <v>96</v>
      </c>
      <c r="I2" s="228" t="s">
        <v>136</v>
      </c>
      <c r="J2" s="228" t="s">
        <v>98</v>
      </c>
      <c r="K2" s="226" t="s">
        <v>199</v>
      </c>
      <c r="L2" s="228" t="s">
        <v>137</v>
      </c>
      <c r="M2" s="232" t="s">
        <v>101</v>
      </c>
    </row>
    <row r="3" spans="1:13" x14ac:dyDescent="0.2">
      <c r="A3" s="233"/>
      <c r="B3" s="227"/>
      <c r="C3" s="227"/>
      <c r="D3" s="231"/>
      <c r="E3" s="227"/>
      <c r="F3" s="227"/>
      <c r="G3" s="227"/>
      <c r="H3" s="227"/>
      <c r="I3" s="227"/>
      <c r="J3" s="231"/>
      <c r="K3" s="227"/>
      <c r="L3" s="227"/>
      <c r="M3" s="234"/>
    </row>
    <row r="4" spans="1:13" ht="12.75" hidden="1" x14ac:dyDescent="0.2">
      <c r="A4" t="s">
        <v>416</v>
      </c>
      <c r="B4" s="143" t="s">
        <v>417</v>
      </c>
      <c r="C4" s="143" t="s">
        <v>418</v>
      </c>
      <c r="D4" s="144" t="s">
        <v>419</v>
      </c>
      <c r="E4" s="143" t="s">
        <v>420</v>
      </c>
      <c r="F4" s="143" t="s">
        <v>421</v>
      </c>
      <c r="G4" s="143" t="s">
        <v>422</v>
      </c>
      <c r="H4" s="143" t="s">
        <v>423</v>
      </c>
      <c r="I4" s="143" t="s">
        <v>424</v>
      </c>
      <c r="J4" s="144" t="s">
        <v>425</v>
      </c>
      <c r="K4" s="143" t="s">
        <v>426</v>
      </c>
      <c r="L4" s="143" t="s">
        <v>427</v>
      </c>
      <c r="M4" s="145" t="s">
        <v>429</v>
      </c>
    </row>
    <row r="5" spans="1:13" x14ac:dyDescent="0.2">
      <c r="A5" s="100" t="s">
        <v>227</v>
      </c>
      <c r="B5" s="105">
        <v>5.67486637903278</v>
      </c>
      <c r="C5" s="105">
        <v>3.57855262108035</v>
      </c>
      <c r="D5" s="105">
        <v>1.0728177295341501</v>
      </c>
      <c r="E5" s="105">
        <v>0.88547104650228903</v>
      </c>
      <c r="F5" s="105">
        <v>0.796018960926139</v>
      </c>
      <c r="G5" s="105">
        <v>1.3617814556739001</v>
      </c>
      <c r="H5" s="105">
        <v>2.3410910393672602</v>
      </c>
      <c r="I5" s="105">
        <v>1.73967655832941</v>
      </c>
      <c r="J5" s="105">
        <v>2.22020509297875</v>
      </c>
      <c r="K5" s="105">
        <v>1.4563220271628601</v>
      </c>
      <c r="L5" s="105">
        <v>4.3054234062797301</v>
      </c>
      <c r="M5" s="106">
        <v>2.2180453381777201</v>
      </c>
    </row>
    <row r="6" spans="1:13" x14ac:dyDescent="0.2">
      <c r="A6" s="100" t="s">
        <v>228</v>
      </c>
      <c r="B6" s="105">
        <v>5.7051251067394899</v>
      </c>
      <c r="C6" s="105">
        <v>3.6124401913875599</v>
      </c>
      <c r="D6" s="105">
        <v>1.0715576436573899</v>
      </c>
      <c r="E6" s="105">
        <v>0.85916171511161099</v>
      </c>
      <c r="F6" s="105">
        <v>0.80095964032378397</v>
      </c>
      <c r="G6" s="105">
        <v>1.3480489662305799</v>
      </c>
      <c r="H6" s="105">
        <v>2.26962856867417</v>
      </c>
      <c r="I6" s="105">
        <v>1.65913938025342</v>
      </c>
      <c r="J6" s="105">
        <v>2.1010566574321499</v>
      </c>
      <c r="K6" s="105">
        <v>1.4078089585718601</v>
      </c>
      <c r="L6" s="105">
        <v>4.2454513021762397</v>
      </c>
      <c r="M6" s="106">
        <v>2.1885395750292198</v>
      </c>
    </row>
    <row r="7" spans="1:13" x14ac:dyDescent="0.2">
      <c r="A7" s="100" t="s">
        <v>229</v>
      </c>
      <c r="B7" s="105">
        <v>5.5723764736197898</v>
      </c>
      <c r="C7" s="105">
        <v>3.5563183523588999</v>
      </c>
      <c r="D7" s="105">
        <v>1.04516408534604</v>
      </c>
      <c r="E7" s="105">
        <v>0.85403102644481899</v>
      </c>
      <c r="F7" s="105">
        <v>0.78408746973365595</v>
      </c>
      <c r="G7" s="105">
        <v>1.34063831241315</v>
      </c>
      <c r="H7" s="105">
        <v>2.2241833399980702</v>
      </c>
      <c r="I7" s="105">
        <v>1.61457190331379</v>
      </c>
      <c r="J7" s="105">
        <v>2.08563095850795</v>
      </c>
      <c r="K7" s="105">
        <v>1.4213470679607101</v>
      </c>
      <c r="L7" s="105">
        <v>4.1627059569074802</v>
      </c>
      <c r="M7" s="106">
        <v>2.1553998944489798</v>
      </c>
    </row>
    <row r="8" spans="1:13" x14ac:dyDescent="0.2">
      <c r="A8" s="100" t="s">
        <v>230</v>
      </c>
      <c r="B8" s="105">
        <v>5.4953535483456104</v>
      </c>
      <c r="C8" s="105">
        <v>3.44427786106947</v>
      </c>
      <c r="D8" s="105">
        <v>1.0333074856184501</v>
      </c>
      <c r="E8" s="105">
        <v>0.82410403810978705</v>
      </c>
      <c r="F8" s="105">
        <v>0.76468477994071304</v>
      </c>
      <c r="G8" s="105">
        <v>1.2832065335173499</v>
      </c>
      <c r="H8" s="105">
        <v>2.1822495654812801</v>
      </c>
      <c r="I8" s="105">
        <v>1.55294117647059</v>
      </c>
      <c r="J8" s="105">
        <v>2.0510684179572598</v>
      </c>
      <c r="K8" s="105">
        <v>1.3756169274388299</v>
      </c>
      <c r="L8" s="105">
        <v>4.0795310519645103</v>
      </c>
      <c r="M8" s="106">
        <v>2.1026566500188899</v>
      </c>
    </row>
    <row r="9" spans="1:13" x14ac:dyDescent="0.2">
      <c r="A9" s="100" t="s">
        <v>231</v>
      </c>
      <c r="B9" s="105">
        <v>5.3932584269662902</v>
      </c>
      <c r="C9" s="105">
        <v>3.3631928337199102</v>
      </c>
      <c r="D9" s="105">
        <v>1.00458103379865</v>
      </c>
      <c r="E9" s="105">
        <v>0.82779128408109104</v>
      </c>
      <c r="F9" s="105">
        <v>0.75729781089191806</v>
      </c>
      <c r="G9" s="105">
        <v>1.2774159699807199</v>
      </c>
      <c r="H9" s="105">
        <v>2.16704164308686</v>
      </c>
      <c r="I9" s="105">
        <v>1.5243711184994699</v>
      </c>
      <c r="J9" s="105">
        <v>2.0701496198184901</v>
      </c>
      <c r="K9" s="105">
        <v>1.3665407397042999</v>
      </c>
      <c r="L9" s="105">
        <v>3.90789108636202</v>
      </c>
      <c r="M9" s="106">
        <v>2.0723456076309099</v>
      </c>
    </row>
    <row r="10" spans="1:13" x14ac:dyDescent="0.2">
      <c r="A10" s="100" t="s">
        <v>232</v>
      </c>
      <c r="B10" s="105">
        <v>5.2725232446296904</v>
      </c>
      <c r="C10" s="105">
        <v>3.4129761071678502</v>
      </c>
      <c r="D10" s="105">
        <v>1.06614800007204</v>
      </c>
      <c r="E10" s="105">
        <v>0.86473255487339995</v>
      </c>
      <c r="F10" s="105">
        <v>0.78502244938299504</v>
      </c>
      <c r="G10" s="105">
        <v>1.27872287126233</v>
      </c>
      <c r="H10" s="105">
        <v>2.2039859320046902</v>
      </c>
      <c r="I10" s="105">
        <v>1.6107298423741001</v>
      </c>
      <c r="J10" s="105">
        <v>2.1697464124238302</v>
      </c>
      <c r="K10" s="105">
        <v>1.3715376823574601</v>
      </c>
      <c r="L10" s="105">
        <v>4.0050757395511098</v>
      </c>
      <c r="M10" s="106">
        <v>2.0967181802396202</v>
      </c>
    </row>
    <row r="11" spans="1:13" x14ac:dyDescent="0.2">
      <c r="A11" s="100" t="s">
        <v>233</v>
      </c>
      <c r="B11" s="105">
        <v>5.3660565723793701</v>
      </c>
      <c r="C11" s="105">
        <v>3.4627702161729399</v>
      </c>
      <c r="D11" s="105">
        <v>1.0704438557603899</v>
      </c>
      <c r="E11" s="105">
        <v>0.87024680440549895</v>
      </c>
      <c r="F11" s="105">
        <v>0.80206839284366305</v>
      </c>
      <c r="G11" s="105">
        <v>1.2878615349578699</v>
      </c>
      <c r="H11" s="105">
        <v>2.2343978580694999</v>
      </c>
      <c r="I11" s="105">
        <v>1.6920420656097901</v>
      </c>
      <c r="J11" s="105">
        <v>2.2303095876263299</v>
      </c>
      <c r="K11" s="105">
        <v>1.42046115544801</v>
      </c>
      <c r="L11" s="105">
        <v>4.02934761054928</v>
      </c>
      <c r="M11" s="106">
        <v>2.13402030973849</v>
      </c>
    </row>
    <row r="12" spans="1:13" x14ac:dyDescent="0.2">
      <c r="A12" s="100" t="s">
        <v>234</v>
      </c>
      <c r="B12" s="105">
        <v>5.3449764897802501</v>
      </c>
      <c r="C12" s="105">
        <v>3.4870889428382301</v>
      </c>
      <c r="D12" s="105">
        <v>1.1028815483591901</v>
      </c>
      <c r="E12" s="105">
        <v>0.905596586907086</v>
      </c>
      <c r="F12" s="105">
        <v>0.80727492721291605</v>
      </c>
      <c r="G12" s="105">
        <v>1.2982723866574</v>
      </c>
      <c r="H12" s="105">
        <v>2.2689273031270298</v>
      </c>
      <c r="I12" s="105">
        <v>1.6860648002516501</v>
      </c>
      <c r="J12" s="105">
        <v>2.2395230234792698</v>
      </c>
      <c r="K12" s="105">
        <v>1.4380878198495599</v>
      </c>
      <c r="L12" s="105">
        <v>4.0912698412698401</v>
      </c>
      <c r="M12" s="106">
        <v>2.1518158147594599</v>
      </c>
    </row>
    <row r="13" spans="1:13" x14ac:dyDescent="0.2">
      <c r="A13" s="100" t="s">
        <v>235</v>
      </c>
      <c r="B13" s="105">
        <v>5.3928605608192202</v>
      </c>
      <c r="C13" s="105">
        <v>3.60092434441877</v>
      </c>
      <c r="D13" s="105">
        <v>1.12878214144037</v>
      </c>
      <c r="E13" s="105">
        <v>0.98892245720040295</v>
      </c>
      <c r="F13" s="105">
        <v>0.81477766316845401</v>
      </c>
      <c r="G13" s="105">
        <v>1.31028746567617</v>
      </c>
      <c r="H13" s="105">
        <v>2.2956891904965899</v>
      </c>
      <c r="I13" s="105">
        <v>1.74654624413884</v>
      </c>
      <c r="J13" s="105">
        <v>2.3099869339052801</v>
      </c>
      <c r="K13" s="105">
        <v>1.45688593535795</v>
      </c>
      <c r="L13" s="105">
        <v>4.1658416821763797</v>
      </c>
      <c r="M13" s="106">
        <v>2.1946637842246299</v>
      </c>
    </row>
    <row r="14" spans="1:13" x14ac:dyDescent="0.2">
      <c r="A14" s="100" t="s">
        <v>236</v>
      </c>
      <c r="B14" s="105">
        <v>5.5348496432212002</v>
      </c>
      <c r="C14" s="105">
        <v>3.6631951425469498</v>
      </c>
      <c r="D14" s="105">
        <v>1.13877977584778</v>
      </c>
      <c r="E14" s="105">
        <v>1.02663204299777</v>
      </c>
      <c r="F14" s="105">
        <v>0.83487940630797797</v>
      </c>
      <c r="G14" s="105">
        <v>1.3371755299156001</v>
      </c>
      <c r="H14" s="105">
        <v>2.3631068229188199</v>
      </c>
      <c r="I14" s="105">
        <v>1.7724233631891</v>
      </c>
      <c r="J14" s="105">
        <v>2.3713171790949001</v>
      </c>
      <c r="K14" s="105">
        <v>1.4861601337544099</v>
      </c>
      <c r="L14" s="105">
        <v>4.21729807005004</v>
      </c>
      <c r="M14" s="106">
        <v>2.2452928893812101</v>
      </c>
    </row>
    <row r="15" spans="1:13" x14ac:dyDescent="0.2">
      <c r="A15" s="100" t="s">
        <v>237</v>
      </c>
      <c r="B15" s="105">
        <v>5.5336784273873398</v>
      </c>
      <c r="C15" s="105">
        <v>3.6565721649484502</v>
      </c>
      <c r="D15" s="105">
        <v>1.15545461100296</v>
      </c>
      <c r="E15" s="105">
        <v>1.0429670196915399</v>
      </c>
      <c r="F15" s="105">
        <v>0.82244936589059203</v>
      </c>
      <c r="G15" s="105">
        <v>1.3277412443157901</v>
      </c>
      <c r="H15" s="105">
        <v>2.34398698397816</v>
      </c>
      <c r="I15" s="105">
        <v>1.7454155225199599</v>
      </c>
      <c r="J15" s="105">
        <v>2.40651610514624</v>
      </c>
      <c r="K15" s="105">
        <v>1.5004351610095701</v>
      </c>
      <c r="L15" s="105">
        <v>4.1577317131284204</v>
      </c>
      <c r="M15" s="106">
        <v>2.2479723289592801</v>
      </c>
    </row>
    <row r="16" spans="1:13" x14ac:dyDescent="0.2">
      <c r="A16" s="100" t="s">
        <v>238</v>
      </c>
      <c r="B16" s="105">
        <v>5.4983417699424004</v>
      </c>
      <c r="C16" s="105">
        <v>3.70168863095958</v>
      </c>
      <c r="D16" s="105">
        <v>1.14634321911892</v>
      </c>
      <c r="E16" s="105">
        <v>1.0704350280207999</v>
      </c>
      <c r="F16" s="105">
        <v>0.83708584158885102</v>
      </c>
      <c r="G16" s="105">
        <v>1.30999383800808</v>
      </c>
      <c r="H16" s="105">
        <v>2.2810910644632201</v>
      </c>
      <c r="I16" s="105">
        <v>1.7098609355246499</v>
      </c>
      <c r="J16" s="105">
        <v>2.3927107511482002</v>
      </c>
      <c r="K16" s="105">
        <v>1.48296732602092</v>
      </c>
      <c r="L16" s="105">
        <v>4.0809028053723297</v>
      </c>
      <c r="M16" s="106">
        <v>2.2400422162955498</v>
      </c>
    </row>
    <row r="17" spans="1:13" x14ac:dyDescent="0.2">
      <c r="A17" s="100" t="s">
        <v>239</v>
      </c>
      <c r="B17" s="105">
        <v>5.4384405359070396</v>
      </c>
      <c r="C17" s="105">
        <v>3.6229696274379601</v>
      </c>
      <c r="D17" s="105">
        <v>1.1022856216566701</v>
      </c>
      <c r="E17" s="105">
        <v>1.0459363957597201</v>
      </c>
      <c r="F17" s="105">
        <v>0.83064056263067898</v>
      </c>
      <c r="G17" s="105">
        <v>1.33389625504918</v>
      </c>
      <c r="H17" s="105">
        <v>2.2768306297118102</v>
      </c>
      <c r="I17" s="105">
        <v>1.6851975038803899</v>
      </c>
      <c r="J17" s="105">
        <v>2.3297756695325602</v>
      </c>
      <c r="K17" s="105">
        <v>1.44009083115138</v>
      </c>
      <c r="L17" s="105">
        <v>4.1087709519448996</v>
      </c>
      <c r="M17" s="106">
        <v>2.2143182881899</v>
      </c>
    </row>
    <row r="18" spans="1:13" x14ac:dyDescent="0.2">
      <c r="A18" s="100" t="s">
        <v>240</v>
      </c>
      <c r="B18" s="105">
        <v>5.223715064326</v>
      </c>
      <c r="C18" s="105">
        <v>3.5314228255404698</v>
      </c>
      <c r="D18" s="105">
        <v>1.0951464690967301</v>
      </c>
      <c r="E18" s="105">
        <v>1.02930173302865</v>
      </c>
      <c r="F18" s="105">
        <v>0.83482295668048501</v>
      </c>
      <c r="G18" s="105">
        <v>1.32966267234781</v>
      </c>
      <c r="H18" s="105">
        <v>2.19500096453275</v>
      </c>
      <c r="I18" s="105">
        <v>1.67406467977172</v>
      </c>
      <c r="J18" s="105">
        <v>2.3089840470193099</v>
      </c>
      <c r="K18" s="105">
        <v>1.44061231804465</v>
      </c>
      <c r="L18" s="105">
        <v>4.0378724589250901</v>
      </c>
      <c r="M18" s="106">
        <v>2.17020319412162</v>
      </c>
    </row>
    <row r="19" spans="1:13" x14ac:dyDescent="0.2">
      <c r="A19" s="100" t="s">
        <v>241</v>
      </c>
      <c r="B19" s="105">
        <v>5.1517401538728897</v>
      </c>
      <c r="C19" s="105">
        <v>3.5686345309020902</v>
      </c>
      <c r="D19" s="105">
        <v>1.1156824347388701</v>
      </c>
      <c r="E19" s="105">
        <v>1.0544424205626399</v>
      </c>
      <c r="F19" s="105">
        <v>0.86094418148398599</v>
      </c>
      <c r="G19" s="105">
        <v>1.3520612081763199</v>
      </c>
      <c r="H19" s="105">
        <v>2.2223443122819599</v>
      </c>
      <c r="I19" s="105">
        <v>1.6933594986389799</v>
      </c>
      <c r="J19" s="105">
        <v>2.35082266459459</v>
      </c>
      <c r="K19" s="105">
        <v>1.4791671470405101</v>
      </c>
      <c r="L19" s="105">
        <v>4.0351086222645902</v>
      </c>
      <c r="M19" s="106">
        <v>2.1924726802147201</v>
      </c>
    </row>
    <row r="20" spans="1:13" x14ac:dyDescent="0.2">
      <c r="A20" s="100" t="s">
        <v>242</v>
      </c>
      <c r="B20" s="105">
        <v>5.0414765332204299</v>
      </c>
      <c r="C20" s="105">
        <v>3.57428914697637</v>
      </c>
      <c r="D20" s="105">
        <v>1.1188735834485699</v>
      </c>
      <c r="E20" s="105">
        <v>1.05352556973288</v>
      </c>
      <c r="F20" s="105">
        <v>0.84080664294187402</v>
      </c>
      <c r="G20" s="105">
        <v>1.3378689984246901</v>
      </c>
      <c r="H20" s="105">
        <v>2.2268758041115801</v>
      </c>
      <c r="I20" s="105">
        <v>1.7512746619374899</v>
      </c>
      <c r="J20" s="105">
        <v>2.3227745209123598</v>
      </c>
      <c r="K20" s="105">
        <v>1.43742369445532</v>
      </c>
      <c r="L20" s="105">
        <v>3.9241256668642599</v>
      </c>
      <c r="M20" s="106">
        <v>2.1726395949706099</v>
      </c>
    </row>
    <row r="21" spans="1:13" x14ac:dyDescent="0.2">
      <c r="A21" s="100" t="s">
        <v>243</v>
      </c>
      <c r="B21" s="105">
        <v>4.9998443870405502</v>
      </c>
      <c r="C21" s="105">
        <v>3.6438137117729399</v>
      </c>
      <c r="D21" s="105">
        <v>1.1792622420363801</v>
      </c>
      <c r="E21" s="105">
        <v>1.02611751873472</v>
      </c>
      <c r="F21" s="105">
        <v>0.85343543124422405</v>
      </c>
      <c r="G21" s="105">
        <v>1.3676910090570999</v>
      </c>
      <c r="H21" s="105">
        <v>2.3183608709924499</v>
      </c>
      <c r="I21" s="105">
        <v>1.7749794342846299</v>
      </c>
      <c r="J21" s="105">
        <v>2.3660198234093301</v>
      </c>
      <c r="K21" s="105">
        <v>1.4975423767743099</v>
      </c>
      <c r="L21" s="105">
        <v>4.0278271868453297</v>
      </c>
      <c r="M21" s="106">
        <v>2.2088667689193602</v>
      </c>
    </row>
    <row r="22" spans="1:13" x14ac:dyDescent="0.2">
      <c r="A22" s="100" t="s">
        <v>244</v>
      </c>
      <c r="B22" s="105">
        <v>4.9781605278646897</v>
      </c>
      <c r="C22" s="105">
        <v>3.7439661706626199</v>
      </c>
      <c r="D22" s="105">
        <v>1.1908188228522101</v>
      </c>
      <c r="E22" s="105">
        <v>1.07828685661208</v>
      </c>
      <c r="F22" s="105">
        <v>0.83896725108754999</v>
      </c>
      <c r="G22" s="105">
        <v>1.3770109955355601</v>
      </c>
      <c r="H22" s="105">
        <v>2.31958762886598</v>
      </c>
      <c r="I22" s="105">
        <v>1.7406715827452</v>
      </c>
      <c r="J22" s="105">
        <v>2.3843433847362698</v>
      </c>
      <c r="K22" s="105">
        <v>1.4852846795635799</v>
      </c>
      <c r="L22" s="105">
        <v>4.0811502856017299</v>
      </c>
      <c r="M22" s="106">
        <v>2.2177803443431099</v>
      </c>
    </row>
    <row r="23" spans="1:13" x14ac:dyDescent="0.2">
      <c r="A23" s="100" t="s">
        <v>245</v>
      </c>
      <c r="B23" s="105">
        <v>4.9310882348401801</v>
      </c>
      <c r="C23" s="105">
        <v>3.8223799649066801</v>
      </c>
      <c r="D23" s="105">
        <v>1.1831016350932799</v>
      </c>
      <c r="E23" s="105">
        <v>1.0732042523950001</v>
      </c>
      <c r="F23" s="105">
        <v>0.84389775274549295</v>
      </c>
      <c r="G23" s="105">
        <v>1.41499182118713</v>
      </c>
      <c r="H23" s="105">
        <v>2.3927156914785002</v>
      </c>
      <c r="I23" s="105">
        <v>1.7505539727761901</v>
      </c>
      <c r="J23" s="105">
        <v>2.4050012257906399</v>
      </c>
      <c r="K23" s="105">
        <v>1.5212784237356101</v>
      </c>
      <c r="L23" s="105">
        <v>4.1643835616438398</v>
      </c>
      <c r="M23" s="106">
        <v>2.2438147826397401</v>
      </c>
    </row>
    <row r="24" spans="1:13" x14ac:dyDescent="0.2">
      <c r="A24" s="100" t="s">
        <v>246</v>
      </c>
      <c r="B24" s="105">
        <v>4.9080981312004903</v>
      </c>
      <c r="C24" s="105">
        <v>3.88384392775172</v>
      </c>
      <c r="D24" s="105">
        <v>1.2115429620695199</v>
      </c>
      <c r="E24" s="105">
        <v>1.0629036503148199</v>
      </c>
      <c r="F24" s="105">
        <v>0.84696206590836198</v>
      </c>
      <c r="G24" s="105">
        <v>1.4289800354670801</v>
      </c>
      <c r="H24" s="105">
        <v>2.4151693887837</v>
      </c>
      <c r="I24" s="105">
        <v>1.7401759159653201</v>
      </c>
      <c r="J24" s="105">
        <v>2.4138607067588098</v>
      </c>
      <c r="K24" s="105">
        <v>1.54532219050567</v>
      </c>
      <c r="L24" s="105">
        <v>4.0810768751945199</v>
      </c>
      <c r="M24" s="106">
        <v>2.2546638086072002</v>
      </c>
    </row>
    <row r="25" spans="1:13" x14ac:dyDescent="0.2">
      <c r="A25" s="100" t="s">
        <v>430</v>
      </c>
      <c r="B25" s="105">
        <v>4.9082202713487604</v>
      </c>
      <c r="C25" s="105">
        <v>3.91115017378451</v>
      </c>
      <c r="D25" s="105">
        <v>1.2267725058632499</v>
      </c>
      <c r="E25" s="105">
        <v>1.08041270549125</v>
      </c>
      <c r="F25" s="105">
        <v>0.85054219707684997</v>
      </c>
      <c r="G25" s="105">
        <v>1.4277202310019299</v>
      </c>
      <c r="H25" s="105">
        <v>2.43603534906521</v>
      </c>
      <c r="I25" s="105">
        <v>1.7778058964950001</v>
      </c>
      <c r="J25" s="105">
        <v>2.4216454456415302</v>
      </c>
      <c r="K25" s="105">
        <v>1.5674017082274301</v>
      </c>
      <c r="L25" s="105">
        <v>4.1486068111455099</v>
      </c>
      <c r="M25" s="106">
        <v>2.2713481742358401</v>
      </c>
    </row>
    <row r="26" spans="1:13" x14ac:dyDescent="0.2">
      <c r="A26" s="100" t="s">
        <v>431</v>
      </c>
      <c r="B26" s="105">
        <v>4.9717669742459698</v>
      </c>
      <c r="C26" s="105">
        <v>3.91887040804116</v>
      </c>
      <c r="D26" s="105">
        <v>1.2532278743882801</v>
      </c>
      <c r="E26" s="105">
        <v>1.1151436507775601</v>
      </c>
      <c r="F26" s="105">
        <v>0.87919336600075404</v>
      </c>
      <c r="G26" s="105">
        <v>1.4574852359383099</v>
      </c>
      <c r="H26" s="105">
        <v>2.4907209767106702</v>
      </c>
      <c r="I26" s="105">
        <v>1.8454149023573301</v>
      </c>
      <c r="J26" s="105">
        <v>2.4603621927610502</v>
      </c>
      <c r="K26" s="105">
        <v>1.61244177929346</v>
      </c>
      <c r="L26" s="105">
        <v>4.2804257288292504</v>
      </c>
      <c r="M26" s="106">
        <v>2.31691276464512</v>
      </c>
    </row>
    <row r="27" spans="1:13" x14ac:dyDescent="0.2">
      <c r="A27" s="100" t="s">
        <v>432</v>
      </c>
      <c r="B27" s="105">
        <v>4.9325914829873696</v>
      </c>
      <c r="C27" s="105">
        <v>3.9251219755053302</v>
      </c>
      <c r="D27" s="105">
        <v>1.2361520250122</v>
      </c>
      <c r="E27" s="105">
        <v>1.11981174179413</v>
      </c>
      <c r="F27" s="105">
        <v>0.87390996936130105</v>
      </c>
      <c r="G27" s="105">
        <v>1.4541528353683</v>
      </c>
      <c r="H27" s="105">
        <v>2.4782390244564798</v>
      </c>
      <c r="I27" s="105">
        <v>1.8310970797158601</v>
      </c>
      <c r="J27" s="105">
        <v>2.4418348084042298</v>
      </c>
      <c r="K27" s="105">
        <v>1.5821008374480201</v>
      </c>
      <c r="L27" s="105">
        <v>4.4507758056443203</v>
      </c>
      <c r="M27" s="106">
        <v>2.3073367153858602</v>
      </c>
    </row>
    <row r="28" spans="1:13" x14ac:dyDescent="0.2">
      <c r="A28" s="100" t="s">
        <v>433</v>
      </c>
      <c r="B28" s="105">
        <v>4.8756674294431699</v>
      </c>
      <c r="C28" s="105">
        <v>3.8953800832022898</v>
      </c>
      <c r="D28" s="105">
        <v>1.2024664123103601</v>
      </c>
      <c r="E28" s="105">
        <v>1.1325120253293</v>
      </c>
      <c r="F28" s="105">
        <v>0.87312749549277402</v>
      </c>
      <c r="G28" s="105">
        <v>1.4368543358718899</v>
      </c>
      <c r="H28" s="105">
        <v>2.46432499219291</v>
      </c>
      <c r="I28" s="105">
        <v>1.79847019407042</v>
      </c>
      <c r="J28" s="105">
        <v>2.4312455533475599</v>
      </c>
      <c r="K28" s="105">
        <v>1.59765280276896</v>
      </c>
      <c r="L28" s="105">
        <v>4.4078720220968997</v>
      </c>
      <c r="M28" s="106">
        <v>2.29765090692834</v>
      </c>
    </row>
    <row r="29" spans="1:13" x14ac:dyDescent="0.2">
      <c r="A29" s="100" t="s">
        <v>434</v>
      </c>
      <c r="B29" s="105">
        <v>4.78142909401293</v>
      </c>
      <c r="C29" s="105">
        <v>3.7684042976522099</v>
      </c>
      <c r="D29" s="105">
        <v>1.2084101007911601</v>
      </c>
      <c r="E29" s="105">
        <v>1.0881260277309699</v>
      </c>
      <c r="F29" s="105">
        <v>0.85987772727702205</v>
      </c>
      <c r="G29" s="105">
        <v>1.43631529882954</v>
      </c>
      <c r="H29" s="105">
        <v>2.4330569525621901</v>
      </c>
      <c r="I29" s="105">
        <v>1.75649586986106</v>
      </c>
      <c r="J29" s="105">
        <v>2.3639443257971902</v>
      </c>
      <c r="K29" s="105">
        <v>1.57410804365771</v>
      </c>
      <c r="L29" s="105">
        <v>4.33666628356894</v>
      </c>
      <c r="M29" s="106">
        <v>2.2583494686499002</v>
      </c>
    </row>
    <row r="30" spans="1:13" x14ac:dyDescent="0.2">
      <c r="A30" s="100" t="s">
        <v>435</v>
      </c>
      <c r="B30" s="105">
        <v>4.6875</v>
      </c>
      <c r="C30" s="105">
        <v>3.68524512042571</v>
      </c>
      <c r="D30" s="105">
        <v>1.1993136458051099</v>
      </c>
      <c r="E30" s="105">
        <v>1.0567093947752699</v>
      </c>
      <c r="F30" s="105">
        <v>0.86013569137309398</v>
      </c>
      <c r="G30" s="105">
        <v>1.44297655594265</v>
      </c>
      <c r="H30" s="105">
        <v>2.3400152107779202</v>
      </c>
      <c r="I30" s="105">
        <v>1.6926051538875999</v>
      </c>
      <c r="J30" s="105">
        <v>2.26286498810954</v>
      </c>
      <c r="K30" s="105">
        <v>1.52609706114692</v>
      </c>
      <c r="L30" s="105">
        <v>4.2238446542563404</v>
      </c>
      <c r="M30" s="106">
        <v>2.2090956115368798</v>
      </c>
    </row>
    <row r="31" spans="1:13" x14ac:dyDescent="0.2">
      <c r="A31" s="100" t="s">
        <v>436</v>
      </c>
      <c r="B31" s="105">
        <v>4.7372836116830603</v>
      </c>
      <c r="C31" s="105">
        <v>3.7193609209090002</v>
      </c>
      <c r="D31" s="105">
        <v>1.2567713976164701</v>
      </c>
      <c r="E31" s="105">
        <v>1.0838018306914801</v>
      </c>
      <c r="F31" s="105">
        <v>0.87452219028919898</v>
      </c>
      <c r="G31" s="105">
        <v>1.4529737683058599</v>
      </c>
      <c r="H31" s="105">
        <v>2.3666630458396698</v>
      </c>
      <c r="I31" s="105">
        <v>1.6522897374096199</v>
      </c>
      <c r="J31" s="105">
        <v>2.25876709982135</v>
      </c>
      <c r="K31" s="105">
        <v>1.50775038608934</v>
      </c>
      <c r="L31" s="105">
        <v>4.2159932788513004</v>
      </c>
      <c r="M31" s="106">
        <v>2.2259123371410601</v>
      </c>
    </row>
    <row r="32" spans="1:13" x14ac:dyDescent="0.2">
      <c r="A32" s="100" t="s">
        <v>437</v>
      </c>
      <c r="B32" s="105">
        <v>4.7123204377897698</v>
      </c>
      <c r="C32" s="105">
        <v>3.7071638705573702</v>
      </c>
      <c r="D32" s="105">
        <v>1.26232527901181</v>
      </c>
      <c r="E32" s="105">
        <v>1.0899348474700099</v>
      </c>
      <c r="F32" s="105">
        <v>0.87693546095932595</v>
      </c>
      <c r="G32" s="105">
        <v>1.44105807935595</v>
      </c>
      <c r="H32" s="105">
        <v>2.37052306106674</v>
      </c>
      <c r="I32" s="105">
        <v>1.66761777946864</v>
      </c>
      <c r="J32" s="105">
        <v>2.304226455752</v>
      </c>
      <c r="K32" s="105">
        <v>1.51302020791162</v>
      </c>
      <c r="L32" s="105">
        <v>4.2578333460394902</v>
      </c>
      <c r="M32" s="106">
        <v>2.23110351743862</v>
      </c>
    </row>
    <row r="33" spans="1:13" x14ac:dyDescent="0.2">
      <c r="A33" s="100" t="s">
        <v>438</v>
      </c>
      <c r="B33" s="105">
        <v>4.74361698897963</v>
      </c>
      <c r="C33" s="105">
        <v>3.7418557851321999</v>
      </c>
      <c r="D33" s="105">
        <v>1.2758421280902099</v>
      </c>
      <c r="E33" s="105">
        <v>1.0635077593687601</v>
      </c>
      <c r="F33" s="105">
        <v>0.87718470868978804</v>
      </c>
      <c r="G33" s="105">
        <v>1.4416881443298999</v>
      </c>
      <c r="H33" s="105">
        <v>2.3665023827949998</v>
      </c>
      <c r="I33" s="105">
        <v>1.70238397159523</v>
      </c>
      <c r="J33" s="105">
        <v>2.3347639484978502</v>
      </c>
      <c r="K33" s="105">
        <v>1.5233825497215101</v>
      </c>
      <c r="L33" s="105">
        <v>4.3440122044241001</v>
      </c>
      <c r="M33" s="106">
        <v>2.24849224519612</v>
      </c>
    </row>
    <row r="34" spans="1:13" x14ac:dyDescent="0.2">
      <c r="A34" s="100" t="s">
        <v>439</v>
      </c>
      <c r="B34" s="105">
        <v>4.8724389431952302</v>
      </c>
      <c r="C34" s="105">
        <v>3.6102592695846099</v>
      </c>
      <c r="D34" s="105">
        <v>1.3104693140794199</v>
      </c>
      <c r="E34" s="105">
        <v>1.0166898190090801</v>
      </c>
      <c r="F34" s="105">
        <v>0.87158683395611902</v>
      </c>
      <c r="G34" s="105">
        <v>1.3805777292827199</v>
      </c>
      <c r="H34" s="105">
        <v>2.3090393256139099</v>
      </c>
      <c r="I34" s="105">
        <v>1.8592423666539999</v>
      </c>
      <c r="J34" s="105">
        <v>2.3141912574996901</v>
      </c>
      <c r="K34" s="105">
        <v>1.52397925377568</v>
      </c>
      <c r="L34" s="105">
        <v>4.2928908509666597</v>
      </c>
      <c r="M34" s="106">
        <v>2.1776932461860699</v>
      </c>
    </row>
    <row r="35" spans="1:13" x14ac:dyDescent="0.2">
      <c r="A35" s="100" t="s">
        <v>440</v>
      </c>
      <c r="B35" s="105">
        <v>4.81157317128475</v>
      </c>
      <c r="C35" s="105">
        <v>3.6184407049686298</v>
      </c>
      <c r="D35" s="105">
        <v>1.31151681339299</v>
      </c>
      <c r="E35" s="105">
        <v>1.0433871812432001</v>
      </c>
      <c r="F35" s="105">
        <v>0.88887634742366906</v>
      </c>
      <c r="G35" s="105">
        <v>1.3959420023438001</v>
      </c>
      <c r="H35" s="105">
        <v>2.3113942926862299</v>
      </c>
      <c r="I35" s="105">
        <v>1.8712006079027399</v>
      </c>
      <c r="J35" s="105">
        <v>2.2987098827388701</v>
      </c>
      <c r="K35" s="105">
        <v>1.53984989890451</v>
      </c>
      <c r="L35" s="105">
        <v>4.3052912066996596</v>
      </c>
      <c r="M35" s="106">
        <v>2.1818090209496899</v>
      </c>
    </row>
    <row r="36" spans="1:13" x14ac:dyDescent="0.2">
      <c r="A36" s="100" t="s">
        <v>441</v>
      </c>
      <c r="B36" s="105">
        <v>4.7401881578351297</v>
      </c>
      <c r="C36" s="105">
        <v>3.5451252040288201</v>
      </c>
      <c r="D36" s="105">
        <v>1.32615451326155</v>
      </c>
      <c r="E36" s="105">
        <v>1.08513685229634</v>
      </c>
      <c r="F36" s="105">
        <v>0.90617935192162802</v>
      </c>
      <c r="G36" s="105">
        <v>1.3888888888888899</v>
      </c>
      <c r="H36" s="105">
        <v>2.3392525769704799</v>
      </c>
      <c r="I36" s="105">
        <v>1.8744261153152</v>
      </c>
      <c r="J36" s="105">
        <v>2.3133106969245398</v>
      </c>
      <c r="K36" s="105">
        <v>1.55500753527881</v>
      </c>
      <c r="L36" s="105">
        <v>4.3080442241707999</v>
      </c>
      <c r="M36" s="106">
        <v>2.1830229093631202</v>
      </c>
    </row>
    <row r="37" spans="1:13" x14ac:dyDescent="0.2">
      <c r="A37" s="100" t="s">
        <v>442</v>
      </c>
      <c r="B37" s="105">
        <v>4.7594929166232198</v>
      </c>
      <c r="C37" s="105">
        <v>3.4996568963827102</v>
      </c>
      <c r="D37" s="105">
        <v>1.32135778440441</v>
      </c>
      <c r="E37" s="105">
        <v>1.05888429752066</v>
      </c>
      <c r="F37" s="105">
        <v>0.89935242908773305</v>
      </c>
      <c r="G37" s="105">
        <v>1.3637855517955599</v>
      </c>
      <c r="H37" s="105">
        <v>2.3014790446387998</v>
      </c>
      <c r="I37" s="105">
        <v>1.8441534085581199</v>
      </c>
      <c r="J37" s="105">
        <v>2.3075999519750301</v>
      </c>
      <c r="K37" s="105">
        <v>1.5208053842598299</v>
      </c>
      <c r="L37" s="105">
        <v>4.2984040951520601</v>
      </c>
      <c r="M37" s="106">
        <v>2.1619527881312601</v>
      </c>
    </row>
    <row r="38" spans="1:13" x14ac:dyDescent="0.2">
      <c r="A38" s="100" t="s">
        <v>443</v>
      </c>
      <c r="B38" s="105">
        <v>4.7451172891843996</v>
      </c>
      <c r="C38" s="105">
        <v>3.5304743952246298</v>
      </c>
      <c r="D38" s="105">
        <v>1.3379778492318699</v>
      </c>
      <c r="E38" s="105">
        <v>1.0998391931865601</v>
      </c>
      <c r="F38" s="105">
        <v>0.91605178894612305</v>
      </c>
      <c r="G38" s="105">
        <v>1.35972150010172</v>
      </c>
      <c r="H38" s="105">
        <v>2.28709681731296</v>
      </c>
      <c r="I38" s="105">
        <v>1.89527586099229</v>
      </c>
      <c r="J38" s="105">
        <v>2.2994023474065699</v>
      </c>
      <c r="K38" s="105">
        <v>1.5482665045209401</v>
      </c>
      <c r="L38" s="105">
        <v>4.3218235161363099</v>
      </c>
      <c r="M38" s="106">
        <v>2.1749259809442001</v>
      </c>
    </row>
    <row r="39" spans="1:13" x14ac:dyDescent="0.2">
      <c r="A39" s="100" t="s">
        <v>444</v>
      </c>
      <c r="B39" s="105">
        <v>4.8443638561498901</v>
      </c>
      <c r="C39" s="105">
        <v>3.5256221397285601</v>
      </c>
      <c r="D39" s="105">
        <v>1.2942791435651499</v>
      </c>
      <c r="E39" s="105">
        <v>1.10133919648211</v>
      </c>
      <c r="F39" s="105">
        <v>0.93544847594428204</v>
      </c>
      <c r="G39" s="105">
        <v>1.3700796295250499</v>
      </c>
      <c r="H39" s="105">
        <v>2.2685197606718401</v>
      </c>
      <c r="I39" s="105">
        <v>1.92942055144084</v>
      </c>
      <c r="J39" s="105">
        <v>2.30279867443942</v>
      </c>
      <c r="K39" s="105">
        <v>1.5317559153175599</v>
      </c>
      <c r="L39" s="105">
        <v>4.3027495063041199</v>
      </c>
      <c r="M39" s="106">
        <v>2.1779486547834801</v>
      </c>
    </row>
    <row r="40" spans="1:13" x14ac:dyDescent="0.2">
      <c r="A40" s="100" t="s">
        <v>445</v>
      </c>
      <c r="B40" s="105">
        <v>4.7334995251661898</v>
      </c>
      <c r="C40" s="105">
        <v>3.5353833441539302</v>
      </c>
      <c r="D40" s="105">
        <v>1.3027339567420899</v>
      </c>
      <c r="E40" s="105">
        <v>1.0897448644779</v>
      </c>
      <c r="F40" s="105">
        <v>0.92260713321478804</v>
      </c>
      <c r="G40" s="105">
        <v>1.33578735800908</v>
      </c>
      <c r="H40" s="105">
        <v>2.2731527291204201</v>
      </c>
      <c r="I40" s="105">
        <v>1.8921623819353199</v>
      </c>
      <c r="J40" s="105">
        <v>2.23685786133397</v>
      </c>
      <c r="K40" s="105">
        <v>1.50243089943279</v>
      </c>
      <c r="L40" s="105">
        <v>4.2277890619122802</v>
      </c>
      <c r="M40" s="106">
        <v>2.1530338536340201</v>
      </c>
    </row>
    <row r="41" spans="1:13" ht="12" thickBot="1" x14ac:dyDescent="0.25">
      <c r="A41" s="102" t="s">
        <v>446</v>
      </c>
      <c r="B41" s="107">
        <v>4.6275996918883697</v>
      </c>
      <c r="C41" s="107">
        <v>3.4337633731906898</v>
      </c>
      <c r="D41" s="107">
        <v>1.2692348887857501</v>
      </c>
      <c r="E41" s="107">
        <v>1.0740711273768799</v>
      </c>
      <c r="F41" s="107">
        <v>0.91134427940436502</v>
      </c>
      <c r="G41" s="107">
        <v>1.3176332323825899</v>
      </c>
      <c r="H41" s="107">
        <v>2.2406417112299502</v>
      </c>
      <c r="I41" s="107">
        <v>1.84848674728993</v>
      </c>
      <c r="J41" s="107">
        <v>2.1625116746892701</v>
      </c>
      <c r="K41" s="107">
        <v>1.47822567953416</v>
      </c>
      <c r="L41" s="107">
        <v>4.2472349710330297</v>
      </c>
      <c r="M41" s="108">
        <v>2.1153562386134701</v>
      </c>
    </row>
    <row r="42" spans="1:13" ht="37.5" customHeight="1" x14ac:dyDescent="0.2">
      <c r="A42" s="241" t="s">
        <v>381</v>
      </c>
      <c r="B42" s="242"/>
      <c r="C42" s="242"/>
      <c r="D42" s="242"/>
      <c r="E42" s="242"/>
      <c r="F42" s="242"/>
      <c r="G42" s="242"/>
      <c r="H42" s="242"/>
      <c r="I42" s="242"/>
      <c r="J42" s="242"/>
      <c r="K42" s="242"/>
      <c r="L42" s="242"/>
      <c r="M42" s="242"/>
    </row>
  </sheetData>
  <mergeCells count="15">
    <mergeCell ref="A42:M42"/>
    <mergeCell ref="H2:H3"/>
    <mergeCell ref="I2:I3"/>
    <mergeCell ref="K2:K3"/>
    <mergeCell ref="L2:L3"/>
    <mergeCell ref="A1:M1"/>
    <mergeCell ref="B2:B3"/>
    <mergeCell ref="C2:C3"/>
    <mergeCell ref="E2:E3"/>
    <mergeCell ref="F2:F3"/>
    <mergeCell ref="G2:G3"/>
    <mergeCell ref="A2:A3"/>
    <mergeCell ref="M2:M3"/>
    <mergeCell ref="D2:D3"/>
    <mergeCell ref="J2:J3"/>
  </mergeCells>
  <phoneticPr fontId="2" type="noConversion"/>
  <pageMargins left="0.75" right="0.75" top="1" bottom="1" header="0.5" footer="0.5"/>
  <pageSetup paperSize="9" scale="9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3B9A4-3BED-4E30-B9F0-7A1F0D35F95D}">
  <sheetPr codeName="Blad31">
    <pageSetUpPr fitToPage="1"/>
  </sheetPr>
  <dimension ref="A1:M42"/>
  <sheetViews>
    <sheetView zoomScaleNormal="100" workbookViewId="0">
      <selection activeCell="R45" sqref="R45"/>
    </sheetView>
  </sheetViews>
  <sheetFormatPr defaultColWidth="9.28515625" defaultRowHeight="11.25" x14ac:dyDescent="0.2"/>
  <cols>
    <col min="1" max="1" width="11.28515625" style="27" customWidth="1"/>
    <col min="2" max="2" width="7" style="76" customWidth="1"/>
    <col min="3" max="3" width="8.42578125" style="76" customWidth="1"/>
    <col min="4" max="5" width="7" style="76" customWidth="1"/>
    <col min="6" max="6" width="9.85546875" style="76" customWidth="1"/>
    <col min="7" max="7" width="6.7109375" style="76" customWidth="1"/>
    <col min="8" max="8" width="10" style="76" customWidth="1"/>
    <col min="9" max="9" width="6.28515625" style="76" customWidth="1"/>
    <col min="10" max="10" width="6.5703125" style="76" customWidth="1"/>
    <col min="11" max="11" width="9" style="76" customWidth="1"/>
    <col min="12" max="12" width="7" style="76" customWidth="1"/>
    <col min="13" max="13" width="10.28515625" style="77" bestFit="1" customWidth="1"/>
    <col min="14" max="16384" width="9.28515625" style="27"/>
  </cols>
  <sheetData>
    <row r="1" spans="1:13" ht="12" thickBot="1" x14ac:dyDescent="0.25">
      <c r="A1" s="219" t="s">
        <v>368</v>
      </c>
      <c r="B1" s="219"/>
      <c r="C1" s="219"/>
      <c r="D1" s="219"/>
      <c r="E1" s="219"/>
      <c r="F1" s="219"/>
      <c r="G1" s="219"/>
      <c r="H1" s="219"/>
      <c r="I1" s="219"/>
      <c r="J1" s="219"/>
      <c r="K1" s="219"/>
      <c r="L1" s="219"/>
      <c r="M1" s="219"/>
    </row>
    <row r="2" spans="1:13" ht="11.25" customHeight="1" x14ac:dyDescent="0.2">
      <c r="A2" s="232" t="s">
        <v>139</v>
      </c>
      <c r="B2" s="237" t="s">
        <v>216</v>
      </c>
      <c r="C2" s="236" t="s">
        <v>92</v>
      </c>
      <c r="D2" s="236" t="s">
        <v>93</v>
      </c>
      <c r="E2" s="236" t="s">
        <v>134</v>
      </c>
      <c r="F2" s="237" t="s">
        <v>219</v>
      </c>
      <c r="G2" s="236" t="s">
        <v>135</v>
      </c>
      <c r="H2" s="236" t="s">
        <v>96</v>
      </c>
      <c r="I2" s="236" t="s">
        <v>136</v>
      </c>
      <c r="J2" s="236" t="s">
        <v>98</v>
      </c>
      <c r="K2" s="237" t="s">
        <v>199</v>
      </c>
      <c r="L2" s="236" t="s">
        <v>137</v>
      </c>
      <c r="M2" s="236" t="s">
        <v>101</v>
      </c>
    </row>
    <row r="3" spans="1:13" ht="10.15" customHeight="1" x14ac:dyDescent="0.2">
      <c r="A3" s="233"/>
      <c r="B3" s="238"/>
      <c r="C3" s="238"/>
      <c r="D3" s="231"/>
      <c r="E3" s="238"/>
      <c r="F3" s="238"/>
      <c r="G3" s="238"/>
      <c r="H3" s="238"/>
      <c r="I3" s="238"/>
      <c r="J3" s="231"/>
      <c r="K3" s="238"/>
      <c r="L3" s="238"/>
      <c r="M3" s="238"/>
    </row>
    <row r="4" spans="1:13" ht="12.75" hidden="1" x14ac:dyDescent="0.2">
      <c r="A4" t="s">
        <v>416</v>
      </c>
      <c r="B4" s="99" t="s">
        <v>417</v>
      </c>
      <c r="C4" s="99" t="s">
        <v>418</v>
      </c>
      <c r="D4" s="144" t="s">
        <v>419</v>
      </c>
      <c r="E4" s="99" t="s">
        <v>420</v>
      </c>
      <c r="F4" s="99" t="s">
        <v>421</v>
      </c>
      <c r="G4" s="99" t="s">
        <v>422</v>
      </c>
      <c r="H4" s="99" t="s">
        <v>423</v>
      </c>
      <c r="I4" s="99" t="s">
        <v>424</v>
      </c>
      <c r="J4" s="144" t="s">
        <v>425</v>
      </c>
      <c r="K4" s="99" t="s">
        <v>426</v>
      </c>
      <c r="L4" s="99" t="s">
        <v>427</v>
      </c>
      <c r="M4" s="145" t="s">
        <v>429</v>
      </c>
    </row>
    <row r="5" spans="1:13" x14ac:dyDescent="0.2">
      <c r="A5" s="1" t="s">
        <v>227</v>
      </c>
      <c r="B5" s="112">
        <v>10.2952540408268</v>
      </c>
      <c r="C5" s="112">
        <v>6.7202585175137601</v>
      </c>
      <c r="D5" s="112">
        <v>2.5870646766169201</v>
      </c>
      <c r="E5" s="112">
        <v>2.41546863705726</v>
      </c>
      <c r="F5" s="112">
        <v>2.3162924212951599</v>
      </c>
      <c r="G5" s="112">
        <v>3.2043922567151299</v>
      </c>
      <c r="H5" s="112">
        <v>5.0280407314014903</v>
      </c>
      <c r="I5" s="112">
        <v>3.8530381535562901</v>
      </c>
      <c r="J5" s="112">
        <v>4.69064324616064</v>
      </c>
      <c r="K5" s="112">
        <v>3.4000327263376899</v>
      </c>
      <c r="L5" s="112">
        <v>8.3412622898826498</v>
      </c>
      <c r="M5" s="77">
        <v>4.7511556378941302</v>
      </c>
    </row>
    <row r="6" spans="1:13" x14ac:dyDescent="0.2">
      <c r="A6" s="1" t="s">
        <v>228</v>
      </c>
      <c r="B6" s="112">
        <v>10.364605990300801</v>
      </c>
      <c r="C6" s="112">
        <v>6.9956140350877201</v>
      </c>
      <c r="D6" s="112">
        <v>2.7466570292735799</v>
      </c>
      <c r="E6" s="112">
        <v>2.6497510839890799</v>
      </c>
      <c r="F6" s="112">
        <v>2.4586060657580302</v>
      </c>
      <c r="G6" s="112">
        <v>3.40649473169734</v>
      </c>
      <c r="H6" s="112">
        <v>5.1892963875996703</v>
      </c>
      <c r="I6" s="112">
        <v>4.0521891857985199</v>
      </c>
      <c r="J6" s="112">
        <v>4.82237858246096</v>
      </c>
      <c r="K6" s="112">
        <v>3.6112344323200198</v>
      </c>
      <c r="L6" s="112">
        <v>8.4036944543544596</v>
      </c>
      <c r="M6" s="77">
        <v>4.9267240087511599</v>
      </c>
    </row>
    <row r="7" spans="1:13" x14ac:dyDescent="0.2">
      <c r="A7" s="1" t="s">
        <v>229</v>
      </c>
      <c r="B7" s="112">
        <v>10.5327578432004</v>
      </c>
      <c r="C7" s="112">
        <v>7.1685160054282697</v>
      </c>
      <c r="D7" s="112">
        <v>2.9333188923787898</v>
      </c>
      <c r="E7" s="112">
        <v>2.85949682501407</v>
      </c>
      <c r="F7" s="112">
        <v>2.6227678571428599</v>
      </c>
      <c r="G7" s="112">
        <v>3.6824839966284699</v>
      </c>
      <c r="H7" s="112">
        <v>5.3736159181478502</v>
      </c>
      <c r="I7" s="112">
        <v>4.2699940433269603</v>
      </c>
      <c r="J7" s="112">
        <v>5.0412959831384896</v>
      </c>
      <c r="K7" s="112">
        <v>3.8073882017682199</v>
      </c>
      <c r="L7" s="112">
        <v>8.4244296577946791</v>
      </c>
      <c r="M7" s="77">
        <v>5.1388655663772003</v>
      </c>
    </row>
    <row r="8" spans="1:13" x14ac:dyDescent="0.2">
      <c r="A8" s="1" t="s">
        <v>230</v>
      </c>
      <c r="B8" s="112">
        <v>10.6193125180874</v>
      </c>
      <c r="C8" s="112">
        <v>7.1984007996001997</v>
      </c>
      <c r="D8" s="112">
        <v>2.91417957549637</v>
      </c>
      <c r="E8" s="112">
        <v>2.78788366062994</v>
      </c>
      <c r="F8" s="112">
        <v>2.6348582973018901</v>
      </c>
      <c r="G8" s="112">
        <v>3.5701657332527299</v>
      </c>
      <c r="H8" s="112">
        <v>5.3314757083344801</v>
      </c>
      <c r="I8" s="112">
        <v>4.2007843137254897</v>
      </c>
      <c r="J8" s="112">
        <v>5.0284257988629699</v>
      </c>
      <c r="K8" s="112">
        <v>3.7044815475982098</v>
      </c>
      <c r="L8" s="112">
        <v>8.4442332065906207</v>
      </c>
      <c r="M8" s="77">
        <v>5.1058523044085602</v>
      </c>
    </row>
    <row r="9" spans="1:13" x14ac:dyDescent="0.2">
      <c r="A9" s="1" t="s">
        <v>231</v>
      </c>
      <c r="B9" s="112">
        <v>10.560192616372399</v>
      </c>
      <c r="C9" s="112">
        <v>7.2802527393425596</v>
      </c>
      <c r="D9" s="112">
        <v>2.9037261479637801</v>
      </c>
      <c r="E9" s="112">
        <v>2.79881858913825</v>
      </c>
      <c r="F9" s="112">
        <v>2.5804570127658799</v>
      </c>
      <c r="G9" s="112">
        <v>3.5037695176614201</v>
      </c>
      <c r="H9" s="112">
        <v>5.2685337271736001</v>
      </c>
      <c r="I9" s="112">
        <v>4.0587165171570199</v>
      </c>
      <c r="J9" s="112">
        <v>4.9693402011282801</v>
      </c>
      <c r="K9" s="112">
        <v>3.6880276106524899</v>
      </c>
      <c r="L9" s="112">
        <v>8.4419959573540506</v>
      </c>
      <c r="M9" s="77">
        <v>5.0730900642749202</v>
      </c>
    </row>
    <row r="10" spans="1:13" x14ac:dyDescent="0.2">
      <c r="A10" s="1" t="s">
        <v>232</v>
      </c>
      <c r="B10" s="112">
        <v>10.5242064764348</v>
      </c>
      <c r="C10" s="112">
        <v>7.2798160551834501</v>
      </c>
      <c r="D10" s="112">
        <v>2.9265042231707099</v>
      </c>
      <c r="E10" s="112">
        <v>2.83295212872678</v>
      </c>
      <c r="F10" s="112">
        <v>2.57814926721825</v>
      </c>
      <c r="G10" s="112">
        <v>3.5401152330850998</v>
      </c>
      <c r="H10" s="112">
        <v>5.3582511550927503</v>
      </c>
      <c r="I10" s="112">
        <v>4.0800977719281804</v>
      </c>
      <c r="J10" s="112">
        <v>5.0914094751326902</v>
      </c>
      <c r="K10" s="112">
        <v>3.67101724318597</v>
      </c>
      <c r="L10" s="112">
        <v>8.5692759140296602</v>
      </c>
      <c r="M10" s="77">
        <v>5.1089449197957002</v>
      </c>
    </row>
    <row r="11" spans="1:13" x14ac:dyDescent="0.2">
      <c r="A11" s="1" t="s">
        <v>233</v>
      </c>
      <c r="B11" s="112">
        <v>10.589722257775501</v>
      </c>
      <c r="C11" s="112">
        <v>7.2578062449959999</v>
      </c>
      <c r="D11" s="112">
        <v>2.9446216503577198</v>
      </c>
      <c r="E11" s="112">
        <v>2.85593697242544</v>
      </c>
      <c r="F11" s="112">
        <v>2.6128557409224702</v>
      </c>
      <c r="G11" s="112">
        <v>3.54361193350034</v>
      </c>
      <c r="H11" s="112">
        <v>5.3410251456015896</v>
      </c>
      <c r="I11" s="112">
        <v>4.19086485638047</v>
      </c>
      <c r="J11" s="112">
        <v>5.1417611331054696</v>
      </c>
      <c r="K11" s="112">
        <v>3.7320551897438299</v>
      </c>
      <c r="L11" s="112">
        <v>8.7209994051160002</v>
      </c>
      <c r="M11" s="77">
        <v>5.1380942395830198</v>
      </c>
    </row>
    <row r="12" spans="1:13" x14ac:dyDescent="0.2">
      <c r="A12" s="1" t="s">
        <v>234</v>
      </c>
      <c r="B12" s="112">
        <v>10.736333685187001</v>
      </c>
      <c r="C12" s="112">
        <v>7.4135751690375402</v>
      </c>
      <c r="D12" s="112">
        <v>3.08878917301905</v>
      </c>
      <c r="E12" s="112">
        <v>2.94218268901813</v>
      </c>
      <c r="F12" s="112">
        <v>2.7186448368435001</v>
      </c>
      <c r="G12" s="112">
        <v>3.6841326059971098</v>
      </c>
      <c r="H12" s="112">
        <v>5.4982105597700697</v>
      </c>
      <c r="I12" s="112">
        <v>4.31267694243473</v>
      </c>
      <c r="J12" s="112">
        <v>5.2625095469215797</v>
      </c>
      <c r="K12" s="112">
        <v>3.85621446923283</v>
      </c>
      <c r="L12" s="112">
        <v>8.9642857142857206</v>
      </c>
      <c r="M12" s="77">
        <v>5.2857770296097604</v>
      </c>
    </row>
    <row r="13" spans="1:13" x14ac:dyDescent="0.2">
      <c r="A13" s="1" t="s">
        <v>235</v>
      </c>
      <c r="B13" s="112">
        <v>10.924490381854699</v>
      </c>
      <c r="C13" s="112">
        <v>7.5092936802974002</v>
      </c>
      <c r="D13" s="112">
        <v>3.1970139565076301</v>
      </c>
      <c r="E13" s="112">
        <v>3.0050352467270902</v>
      </c>
      <c r="F13" s="112">
        <v>2.7594560578388001</v>
      </c>
      <c r="G13" s="112">
        <v>3.72463454373512</v>
      </c>
      <c r="H13" s="112">
        <v>5.5478003676419796</v>
      </c>
      <c r="I13" s="112">
        <v>4.4529061900116398</v>
      </c>
      <c r="J13" s="112">
        <v>5.3891477454823402</v>
      </c>
      <c r="K13" s="112">
        <v>3.8780584148523398</v>
      </c>
      <c r="L13" s="112">
        <v>9.1474280283530707</v>
      </c>
      <c r="M13" s="77">
        <v>5.3795423573558496</v>
      </c>
    </row>
    <row r="14" spans="1:13" x14ac:dyDescent="0.2">
      <c r="A14" s="1" t="s">
        <v>236</v>
      </c>
      <c r="B14" s="112">
        <v>10.9120158002039</v>
      </c>
      <c r="C14" s="112">
        <v>7.5978125376975303</v>
      </c>
      <c r="D14" s="112">
        <v>3.1478611841868198</v>
      </c>
      <c r="E14" s="112">
        <v>3.02957102884635</v>
      </c>
      <c r="F14" s="112">
        <v>2.8179546401120699</v>
      </c>
      <c r="G14" s="112">
        <v>3.7153889085048499</v>
      </c>
      <c r="H14" s="112">
        <v>5.5392217759189499</v>
      </c>
      <c r="I14" s="112">
        <v>4.5540557587990396</v>
      </c>
      <c r="J14" s="112">
        <v>5.4878349701426199</v>
      </c>
      <c r="K14" s="112">
        <v>3.9313579788222199</v>
      </c>
      <c r="L14" s="112">
        <v>9.3002938606941505</v>
      </c>
      <c r="M14" s="77">
        <v>5.4196414786345697</v>
      </c>
    </row>
    <row r="15" spans="1:13" x14ac:dyDescent="0.2">
      <c r="A15" s="1" t="s">
        <v>237</v>
      </c>
      <c r="B15" s="112">
        <v>10.6513385626727</v>
      </c>
      <c r="C15" s="112">
        <v>7.64134987113402</v>
      </c>
      <c r="D15" s="112">
        <v>3.1491095248395702</v>
      </c>
      <c r="E15" s="112">
        <v>3.0020537188418599</v>
      </c>
      <c r="F15" s="112">
        <v>2.72856331629756</v>
      </c>
      <c r="G15" s="112">
        <v>3.7245136364154399</v>
      </c>
      <c r="H15" s="112">
        <v>5.5607644155199498</v>
      </c>
      <c r="I15" s="112">
        <v>4.5323990783700996</v>
      </c>
      <c r="J15" s="112">
        <v>5.4794520547945202</v>
      </c>
      <c r="K15" s="112">
        <v>3.9164490861618799</v>
      </c>
      <c r="L15" s="112">
        <v>9.3439758557699903</v>
      </c>
      <c r="M15" s="77">
        <v>5.3904877800224202</v>
      </c>
    </row>
    <row r="16" spans="1:13" x14ac:dyDescent="0.2">
      <c r="A16" s="1" t="s">
        <v>238</v>
      </c>
      <c r="B16" s="112">
        <v>10.568241324045101</v>
      </c>
      <c r="C16" s="112">
        <v>7.5303268447990996</v>
      </c>
      <c r="D16" s="112">
        <v>3.10430463576159</v>
      </c>
      <c r="E16" s="112">
        <v>3.0177801072450898</v>
      </c>
      <c r="F16" s="112">
        <v>2.7710100962222102</v>
      </c>
      <c r="G16" s="112">
        <v>3.6583974256567098</v>
      </c>
      <c r="H16" s="112">
        <v>5.4815100685016498</v>
      </c>
      <c r="I16" s="112">
        <v>4.5195954487989898</v>
      </c>
      <c r="J16" s="112">
        <v>5.4373055459528903</v>
      </c>
      <c r="K16" s="112">
        <v>3.9027896945945302</v>
      </c>
      <c r="L16" s="112">
        <v>9.3936263212270497</v>
      </c>
      <c r="M16" s="77">
        <v>5.3512452757776501</v>
      </c>
    </row>
    <row r="17" spans="1:13" x14ac:dyDescent="0.2">
      <c r="A17" s="1" t="s">
        <v>239</v>
      </c>
      <c r="B17" s="112">
        <v>10.4625690520033</v>
      </c>
      <c r="C17" s="112">
        <v>7.5579171950164001</v>
      </c>
      <c r="D17" s="112">
        <v>3.13935267736532</v>
      </c>
      <c r="E17" s="112">
        <v>3.0812720848056498</v>
      </c>
      <c r="F17" s="112">
        <v>2.7884432617373101</v>
      </c>
      <c r="G17" s="112">
        <v>3.6913211164106898</v>
      </c>
      <c r="H17" s="112">
        <v>5.5197982276003703</v>
      </c>
      <c r="I17" s="112">
        <v>4.5931134974183498</v>
      </c>
      <c r="J17" s="112">
        <v>5.44767269493033</v>
      </c>
      <c r="K17" s="112">
        <v>3.97617999397549</v>
      </c>
      <c r="L17" s="112">
        <v>9.4000079627343993</v>
      </c>
      <c r="M17" s="77">
        <v>5.3765586184550003</v>
      </c>
    </row>
    <row r="18" spans="1:13" x14ac:dyDescent="0.2">
      <c r="A18" s="1" t="s">
        <v>240</v>
      </c>
      <c r="B18" s="112">
        <v>10.563090183154801</v>
      </c>
      <c r="C18" s="112">
        <v>7.8089492207139299</v>
      </c>
      <c r="D18" s="112">
        <v>3.2872376773543799</v>
      </c>
      <c r="E18" s="112">
        <v>3.2355260763179698</v>
      </c>
      <c r="F18" s="112">
        <v>2.94279846346936</v>
      </c>
      <c r="G18" s="112">
        <v>3.95014907300579</v>
      </c>
      <c r="H18" s="112">
        <v>5.7596384380080998</v>
      </c>
      <c r="I18" s="112">
        <v>4.8700063411540899</v>
      </c>
      <c r="J18" s="112">
        <v>5.6230552674470298</v>
      </c>
      <c r="K18" s="112">
        <v>4.1807818154490102</v>
      </c>
      <c r="L18" s="112">
        <v>9.3368341488642201</v>
      </c>
      <c r="M18" s="77">
        <v>5.58611381869986</v>
      </c>
    </row>
    <row r="19" spans="1:13" x14ac:dyDescent="0.2">
      <c r="A19" s="1" t="s">
        <v>241</v>
      </c>
      <c r="B19" s="112">
        <v>10.646297729822001</v>
      </c>
      <c r="C19" s="112">
        <v>7.9777737658221497</v>
      </c>
      <c r="D19" s="112">
        <v>3.4692154291155402</v>
      </c>
      <c r="E19" s="112">
        <v>3.4689334142886099</v>
      </c>
      <c r="F19" s="112">
        <v>3.1161607984685902</v>
      </c>
      <c r="G19" s="112">
        <v>4.2194815576110498</v>
      </c>
      <c r="H19" s="112">
        <v>5.9294563634865298</v>
      </c>
      <c r="I19" s="112">
        <v>5.0927391276824698</v>
      </c>
      <c r="J19" s="112">
        <v>5.8363551148277004</v>
      </c>
      <c r="K19" s="112">
        <v>4.4790057414282103</v>
      </c>
      <c r="L19" s="112">
        <v>9.5952976686921598</v>
      </c>
      <c r="M19" s="77">
        <v>5.8069521664110404</v>
      </c>
    </row>
    <row r="20" spans="1:13" x14ac:dyDescent="0.2">
      <c r="A20" s="1" t="s">
        <v>242</v>
      </c>
      <c r="B20" s="112">
        <v>10.6019977732825</v>
      </c>
      <c r="C20" s="112">
        <v>8.0556668001601892</v>
      </c>
      <c r="D20" s="112">
        <v>3.4715612147770298</v>
      </c>
      <c r="E20" s="112">
        <v>3.4092977170242502</v>
      </c>
      <c r="F20" s="112">
        <v>3.0500593119810202</v>
      </c>
      <c r="G20" s="112">
        <v>4.1734206981575799</v>
      </c>
      <c r="H20" s="112">
        <v>5.9168925022583601</v>
      </c>
      <c r="I20" s="112">
        <v>5.0828134401621403</v>
      </c>
      <c r="J20" s="112">
        <v>5.9264003152864699</v>
      </c>
      <c r="K20" s="112">
        <v>4.3237889014305102</v>
      </c>
      <c r="L20" s="112">
        <v>9.5593756174669</v>
      </c>
      <c r="M20" s="77">
        <v>5.7838926696015802</v>
      </c>
    </row>
    <row r="21" spans="1:13" x14ac:dyDescent="0.2">
      <c r="A21" s="1" t="s">
        <v>243</v>
      </c>
      <c r="B21" s="112">
        <v>10.6330335190315</v>
      </c>
      <c r="C21" s="112">
        <v>8.0851489106536096</v>
      </c>
      <c r="D21" s="112">
        <v>3.4586898684115899</v>
      </c>
      <c r="E21" s="112">
        <v>3.33690185226332</v>
      </c>
      <c r="F21" s="112">
        <v>2.9903245883706502</v>
      </c>
      <c r="G21" s="112">
        <v>4.0665708484475198</v>
      </c>
      <c r="H21" s="112">
        <v>5.7022103074734698</v>
      </c>
      <c r="I21" s="112">
        <v>4.9357716889198304</v>
      </c>
      <c r="J21" s="112">
        <v>5.8609409970732198</v>
      </c>
      <c r="K21" s="112">
        <v>4.2606458725710903</v>
      </c>
      <c r="L21" s="112">
        <v>9.4983991462113107</v>
      </c>
      <c r="M21" s="77">
        <v>5.7058789334120403</v>
      </c>
    </row>
    <row r="22" spans="1:13" x14ac:dyDescent="0.2">
      <c r="A22" s="1" t="s">
        <v>244</v>
      </c>
      <c r="B22" s="112">
        <v>10.506180105944701</v>
      </c>
      <c r="C22" s="112">
        <v>8.0464355527187106</v>
      </c>
      <c r="D22" s="112">
        <v>3.4321485105770599</v>
      </c>
      <c r="E22" s="112">
        <v>3.3398622862104501</v>
      </c>
      <c r="F22" s="112">
        <v>2.9490970038228999</v>
      </c>
      <c r="G22" s="112">
        <v>4.0271291718523399</v>
      </c>
      <c r="H22" s="112">
        <v>5.7491954399170897</v>
      </c>
      <c r="I22" s="112">
        <v>4.8232427129157802</v>
      </c>
      <c r="J22" s="112">
        <v>5.8393085158628804</v>
      </c>
      <c r="K22" s="112">
        <v>4.2083065920968199</v>
      </c>
      <c r="L22" s="112">
        <v>9.3913728579869993</v>
      </c>
      <c r="M22" s="77">
        <v>5.66136022670445</v>
      </c>
    </row>
    <row r="23" spans="1:13" x14ac:dyDescent="0.2">
      <c r="A23" s="1" t="s">
        <v>245</v>
      </c>
      <c r="B23" s="112">
        <v>10.315929189881601</v>
      </c>
      <c r="C23" s="112">
        <v>8.0614930610942697</v>
      </c>
      <c r="D23" s="112">
        <v>3.4304545127133901</v>
      </c>
      <c r="E23" s="112">
        <v>3.3368365738307899</v>
      </c>
      <c r="F23" s="112">
        <v>2.9771883888711002</v>
      </c>
      <c r="G23" s="112">
        <v>4.0093341416822001</v>
      </c>
      <c r="H23" s="112">
        <v>5.8606562955099202</v>
      </c>
      <c r="I23" s="112">
        <v>4.8338081671415001</v>
      </c>
      <c r="J23" s="112">
        <v>5.9548909046334897</v>
      </c>
      <c r="K23" s="112">
        <v>4.2064264849075004</v>
      </c>
      <c r="L23" s="112">
        <v>9.4833659491193707</v>
      </c>
      <c r="M23" s="77">
        <v>5.6766252930466097</v>
      </c>
    </row>
    <row r="24" spans="1:13" x14ac:dyDescent="0.2">
      <c r="A24" s="1" t="s">
        <v>246</v>
      </c>
      <c r="B24" s="112">
        <v>10.356071675767099</v>
      </c>
      <c r="C24" s="112">
        <v>8.2426903502644393</v>
      </c>
      <c r="D24" s="112">
        <v>3.5698212389061901</v>
      </c>
      <c r="E24" s="112">
        <v>3.3830704755734602</v>
      </c>
      <c r="F24" s="112">
        <v>3.07377435723313</v>
      </c>
      <c r="G24" s="112">
        <v>4.0775699330701896</v>
      </c>
      <c r="H24" s="112">
        <v>6.01136069526365</v>
      </c>
      <c r="I24" s="112">
        <v>4.9579193823957501</v>
      </c>
      <c r="J24" s="112">
        <v>6.1314512571680604</v>
      </c>
      <c r="K24" s="112">
        <v>4.3344682509658297</v>
      </c>
      <c r="L24" s="112">
        <v>9.57438530967943</v>
      </c>
      <c r="M24" s="77">
        <v>5.8052721379365702</v>
      </c>
    </row>
    <row r="25" spans="1:13" x14ac:dyDescent="0.2">
      <c r="A25" s="1" t="s">
        <v>430</v>
      </c>
      <c r="B25" s="112">
        <v>10.548529682607899</v>
      </c>
      <c r="C25" s="112">
        <v>8.3396588230594109</v>
      </c>
      <c r="D25" s="112">
        <v>3.63882374165614</v>
      </c>
      <c r="E25" s="112">
        <v>3.4500233109683198</v>
      </c>
      <c r="F25" s="112">
        <v>3.1192833569071201</v>
      </c>
      <c r="G25" s="112">
        <v>4.0654505454212098</v>
      </c>
      <c r="H25" s="112">
        <v>6.0090687509361498</v>
      </c>
      <c r="I25" s="112">
        <v>4.8842211818296803</v>
      </c>
      <c r="J25" s="112">
        <v>6.0186092066601402</v>
      </c>
      <c r="K25" s="112">
        <v>4.33468434430171</v>
      </c>
      <c r="L25" s="112">
        <v>9.4698142414860698</v>
      </c>
      <c r="M25" s="77">
        <v>5.8392923007364903</v>
      </c>
    </row>
    <row r="26" spans="1:13" x14ac:dyDescent="0.2">
      <c r="A26" s="1" t="s">
        <v>431</v>
      </c>
      <c r="B26" s="112">
        <v>10.486771029395999</v>
      </c>
      <c r="C26" s="112">
        <v>8.23261936101472</v>
      </c>
      <c r="D26" s="112">
        <v>3.6350831572674598</v>
      </c>
      <c r="E26" s="112">
        <v>3.4265323087528601</v>
      </c>
      <c r="F26" s="112">
        <v>3.10686015831135</v>
      </c>
      <c r="G26" s="112">
        <v>4.0249985665959498</v>
      </c>
      <c r="H26" s="112">
        <v>6.0391826302122302</v>
      </c>
      <c r="I26" s="112">
        <v>4.7968147633192197</v>
      </c>
      <c r="J26" s="112">
        <v>6.0798392432670898</v>
      </c>
      <c r="K26" s="112">
        <v>4.2777199226394096</v>
      </c>
      <c r="L26" s="112">
        <v>9.55961746105198</v>
      </c>
      <c r="M26" s="77">
        <v>5.8159875749626604</v>
      </c>
    </row>
    <row r="27" spans="1:13" x14ac:dyDescent="0.2">
      <c r="A27" s="1" t="s">
        <v>432</v>
      </c>
      <c r="B27" s="112">
        <v>10.3390296842041</v>
      </c>
      <c r="C27" s="112">
        <v>8.1370108533306809</v>
      </c>
      <c r="D27" s="112">
        <v>3.5150814161531101</v>
      </c>
      <c r="E27" s="112">
        <v>3.4324664259341899</v>
      </c>
      <c r="F27" s="112">
        <v>3.08460994579307</v>
      </c>
      <c r="G27" s="112">
        <v>3.9891570278310602</v>
      </c>
      <c r="H27" s="112">
        <v>5.9722165641422604</v>
      </c>
      <c r="I27" s="112">
        <v>4.6598263614838196</v>
      </c>
      <c r="J27" s="112">
        <v>5.9550368972026799</v>
      </c>
      <c r="K27" s="112">
        <v>4.2112981017081204</v>
      </c>
      <c r="L27" s="112">
        <v>9.5483771608978607</v>
      </c>
      <c r="M27" s="77">
        <v>5.7248646262376104</v>
      </c>
    </row>
    <row r="28" spans="1:13" x14ac:dyDescent="0.2">
      <c r="A28" s="1" t="s">
        <v>433</v>
      </c>
      <c r="B28" s="112">
        <v>10.247139588100699</v>
      </c>
      <c r="C28" s="112">
        <v>8.1251617269451994</v>
      </c>
      <c r="D28" s="112">
        <v>3.51879644865559</v>
      </c>
      <c r="E28" s="112">
        <v>3.4908972823770599</v>
      </c>
      <c r="F28" s="112">
        <v>3.1064460407207801</v>
      </c>
      <c r="G28" s="112">
        <v>3.92287692980236</v>
      </c>
      <c r="H28" s="112">
        <v>5.9279575294293396</v>
      </c>
      <c r="I28" s="112">
        <v>4.65263290979202</v>
      </c>
      <c r="J28" s="112">
        <v>5.81928804494492</v>
      </c>
      <c r="K28" s="112">
        <v>4.1614614970258899</v>
      </c>
      <c r="L28" s="112">
        <v>9.5638163194844097</v>
      </c>
      <c r="M28" s="77">
        <v>5.7022004162949704</v>
      </c>
    </row>
    <row r="29" spans="1:13" x14ac:dyDescent="0.2">
      <c r="A29" s="1" t="s">
        <v>434</v>
      </c>
      <c r="B29" s="112">
        <v>10.164918912327799</v>
      </c>
      <c r="C29" s="112">
        <v>8.0421806605650605</v>
      </c>
      <c r="D29" s="112">
        <v>3.5367219392362998</v>
      </c>
      <c r="E29" s="112">
        <v>3.5323494183804001</v>
      </c>
      <c r="F29" s="112">
        <v>3.07288172429107</v>
      </c>
      <c r="G29" s="112">
        <v>3.8923223883345401</v>
      </c>
      <c r="H29" s="112">
        <v>5.9317656653527298</v>
      </c>
      <c r="I29" s="112">
        <v>4.65234041206444</v>
      </c>
      <c r="J29" s="112">
        <v>5.8472641578908604</v>
      </c>
      <c r="K29" s="112">
        <v>4.0974961019902798</v>
      </c>
      <c r="L29" s="112">
        <v>9.4356970463165197</v>
      </c>
      <c r="M29" s="77">
        <v>5.6848363715316497</v>
      </c>
    </row>
    <row r="30" spans="1:13" x14ac:dyDescent="0.2">
      <c r="A30" s="1" t="s">
        <v>435</v>
      </c>
      <c r="B30" s="112">
        <v>10.201219512195101</v>
      </c>
      <c r="C30" s="112">
        <v>8.1885511188769495</v>
      </c>
      <c r="D30" s="112">
        <v>3.7135374333965498</v>
      </c>
      <c r="E30" s="112">
        <v>3.7055816972253801</v>
      </c>
      <c r="F30" s="112">
        <v>3.26170267124649</v>
      </c>
      <c r="G30" s="112">
        <v>4.1990042886872896</v>
      </c>
      <c r="H30" s="112">
        <v>6.18616905693177</v>
      </c>
      <c r="I30" s="112">
        <v>4.9034834701575303</v>
      </c>
      <c r="J30" s="112">
        <v>6.0972320968888702</v>
      </c>
      <c r="K30" s="112">
        <v>4.3573333943924801</v>
      </c>
      <c r="L30" s="112">
        <v>9.5600321088643394</v>
      </c>
      <c r="M30" s="77">
        <v>5.91128538387904</v>
      </c>
    </row>
    <row r="31" spans="1:13" x14ac:dyDescent="0.2">
      <c r="A31" s="1" t="s">
        <v>436</v>
      </c>
      <c r="B31" s="112">
        <v>10.0343170899108</v>
      </c>
      <c r="C31" s="112">
        <v>8.3219212067083408</v>
      </c>
      <c r="D31" s="112">
        <v>3.8624052004333702</v>
      </c>
      <c r="E31" s="112">
        <v>3.83795741917152</v>
      </c>
      <c r="F31" s="112">
        <v>3.45066347968775</v>
      </c>
      <c r="G31" s="112">
        <v>4.3566222957905101</v>
      </c>
      <c r="H31" s="112">
        <v>6.3654138605257398</v>
      </c>
      <c r="I31" s="112">
        <v>5.1186096663706699</v>
      </c>
      <c r="J31" s="112">
        <v>6.2330225387269698</v>
      </c>
      <c r="K31" s="112">
        <v>4.4774924212091696</v>
      </c>
      <c r="L31" s="112">
        <v>9.82204231268617</v>
      </c>
      <c r="M31" s="77">
        <v>6.05365499771061</v>
      </c>
    </row>
    <row r="32" spans="1:13" x14ac:dyDescent="0.2">
      <c r="A32" s="1" t="s">
        <v>437</v>
      </c>
      <c r="B32" s="112">
        <v>9.9597172607737292</v>
      </c>
      <c r="C32" s="112">
        <v>8.3684503458694408</v>
      </c>
      <c r="D32" s="112">
        <v>3.7707227218550199</v>
      </c>
      <c r="E32" s="112">
        <v>3.7345998498041402</v>
      </c>
      <c r="F32" s="112">
        <v>3.3562195179695999</v>
      </c>
      <c r="G32" s="112">
        <v>4.2219666474985598</v>
      </c>
      <c r="H32" s="112">
        <v>6.1473575719768396</v>
      </c>
      <c r="I32" s="112">
        <v>5.0282163464586898</v>
      </c>
      <c r="J32" s="112">
        <v>6.0531857583623099</v>
      </c>
      <c r="K32" s="112">
        <v>4.3549364714493199</v>
      </c>
      <c r="L32" s="112">
        <v>9.8879316916977995</v>
      </c>
      <c r="M32" s="77">
        <v>5.9473312780893703</v>
      </c>
    </row>
    <row r="33" spans="1:13" x14ac:dyDescent="0.2">
      <c r="A33" s="1" t="s">
        <v>438</v>
      </c>
      <c r="B33" s="112">
        <v>9.8394001032211094</v>
      </c>
      <c r="C33" s="112">
        <v>8.3245332642610901</v>
      </c>
      <c r="D33" s="112">
        <v>3.6305479254011899</v>
      </c>
      <c r="E33" s="112">
        <v>3.6365104030028501</v>
      </c>
      <c r="F33" s="112">
        <v>3.24746984088058</v>
      </c>
      <c r="G33" s="112">
        <v>4.0362665684830601</v>
      </c>
      <c r="H33" s="112">
        <v>5.99704017487407</v>
      </c>
      <c r="I33" s="112">
        <v>4.8154958153690099</v>
      </c>
      <c r="J33" s="112">
        <v>5.7927651747394204</v>
      </c>
      <c r="K33" s="112">
        <v>4.1549915939476403</v>
      </c>
      <c r="L33" s="112">
        <v>9.7597254004576595</v>
      </c>
      <c r="M33" s="77">
        <v>5.79583619146036</v>
      </c>
    </row>
    <row r="34" spans="1:13" x14ac:dyDescent="0.2">
      <c r="A34" s="1" t="s">
        <v>439</v>
      </c>
      <c r="B34" s="112">
        <v>10.312320309899199</v>
      </c>
      <c r="C34" s="112">
        <v>8.1823250627265107</v>
      </c>
      <c r="D34" s="112">
        <v>3.7960288808664302</v>
      </c>
      <c r="E34" s="112">
        <v>3.5352620241186998</v>
      </c>
      <c r="F34" s="112">
        <v>3.2388016151652299</v>
      </c>
      <c r="G34" s="112">
        <v>4.06477918796302</v>
      </c>
      <c r="H34" s="112">
        <v>5.9130954158578497</v>
      </c>
      <c r="I34" s="112">
        <v>5.4446978335233798</v>
      </c>
      <c r="J34" s="112">
        <v>5.8356801763193298</v>
      </c>
      <c r="K34" s="112">
        <v>4.24063792354971</v>
      </c>
      <c r="L34" s="112">
        <v>9.5828893286649404</v>
      </c>
      <c r="M34" s="77">
        <v>5.6624471698141203</v>
      </c>
    </row>
    <row r="35" spans="1:13" x14ac:dyDescent="0.2">
      <c r="A35" s="1" t="s">
        <v>440</v>
      </c>
      <c r="B35" s="112">
        <v>10.203618883497301</v>
      </c>
      <c r="C35" s="112">
        <v>8.0613362541073403</v>
      </c>
      <c r="D35" s="112">
        <v>3.7397171308991202</v>
      </c>
      <c r="E35" s="112">
        <v>3.5209281714538898</v>
      </c>
      <c r="F35" s="112">
        <v>3.22064826833719</v>
      </c>
      <c r="G35" s="112">
        <v>4.0108917943886597</v>
      </c>
      <c r="H35" s="112">
        <v>5.7845861858605003</v>
      </c>
      <c r="I35" s="112">
        <v>5.4679584599797399</v>
      </c>
      <c r="J35" s="112">
        <v>5.7969595338931201</v>
      </c>
      <c r="K35" s="112">
        <v>4.2779954535589004</v>
      </c>
      <c r="L35" s="112">
        <v>9.55843167110773</v>
      </c>
      <c r="M35" s="77">
        <v>5.6081220260015101</v>
      </c>
    </row>
    <row r="36" spans="1:13" x14ac:dyDescent="0.2">
      <c r="A36" s="1" t="s">
        <v>441</v>
      </c>
      <c r="B36" s="112">
        <v>10.017970130321199</v>
      </c>
      <c r="C36" s="112">
        <v>8.0556550818105794</v>
      </c>
      <c r="D36" s="112">
        <v>3.8881260388812602</v>
      </c>
      <c r="E36" s="112">
        <v>3.5861957683696701</v>
      </c>
      <c r="F36" s="112">
        <v>3.2658251695553902</v>
      </c>
      <c r="G36" s="112">
        <v>4.0780631501426896</v>
      </c>
      <c r="H36" s="112">
        <v>5.8149457515543101</v>
      </c>
      <c r="I36" s="112">
        <v>5.4649653294493898</v>
      </c>
      <c r="J36" s="112">
        <v>5.8015975767643004</v>
      </c>
      <c r="K36" s="112">
        <v>4.3236516417774098</v>
      </c>
      <c r="L36" s="112">
        <v>9.6721311475409806</v>
      </c>
      <c r="M36" s="77">
        <v>5.6347694611000296</v>
      </c>
    </row>
    <row r="37" spans="1:13" x14ac:dyDescent="0.2">
      <c r="A37" s="1" t="s">
        <v>442</v>
      </c>
      <c r="B37" s="112">
        <v>10.0493080486824</v>
      </c>
      <c r="C37" s="112">
        <v>8.03842760513675</v>
      </c>
      <c r="D37" s="112">
        <v>3.9069335571308699</v>
      </c>
      <c r="E37" s="112">
        <v>3.64351557533376</v>
      </c>
      <c r="F37" s="112">
        <v>3.2898832142558501</v>
      </c>
      <c r="G37" s="112">
        <v>3.9917606980771199</v>
      </c>
      <c r="H37" s="112">
        <v>5.7088983390836896</v>
      </c>
      <c r="I37" s="112">
        <v>5.4136842434282499</v>
      </c>
      <c r="J37" s="112">
        <v>5.67415055829031</v>
      </c>
      <c r="K37" s="112">
        <v>4.26253903475643</v>
      </c>
      <c r="L37" s="112">
        <v>9.6394158386028295</v>
      </c>
      <c r="M37" s="77">
        <v>5.6078345392092404</v>
      </c>
    </row>
    <row r="38" spans="1:13" x14ac:dyDescent="0.2">
      <c r="A38" s="1" t="s">
        <v>443</v>
      </c>
      <c r="B38" s="112">
        <v>10.088208606661</v>
      </c>
      <c r="C38" s="112">
        <v>8.0250549795790107</v>
      </c>
      <c r="D38" s="112">
        <v>3.87102536620222</v>
      </c>
      <c r="E38" s="112">
        <v>3.6330428222588398</v>
      </c>
      <c r="F38" s="112">
        <v>3.2669729453802998</v>
      </c>
      <c r="G38" s="112">
        <v>3.9107534416890801</v>
      </c>
      <c r="H38" s="112">
        <v>5.66226891767253</v>
      </c>
      <c r="I38" s="112">
        <v>5.3829581290785899</v>
      </c>
      <c r="J38" s="112">
        <v>5.6020929841826099</v>
      </c>
      <c r="K38" s="112">
        <v>4.21691495231339</v>
      </c>
      <c r="L38" s="112">
        <v>9.6705032723990101</v>
      </c>
      <c r="M38" s="77">
        <v>5.5771003226602804</v>
      </c>
    </row>
    <row r="39" spans="1:13" x14ac:dyDescent="0.2">
      <c r="A39" s="1" t="s">
        <v>444</v>
      </c>
      <c r="B39" s="112">
        <v>10.155636143850099</v>
      </c>
      <c r="C39" s="112">
        <v>7.9979572997073403</v>
      </c>
      <c r="D39" s="112">
        <v>3.8471823578699702</v>
      </c>
      <c r="E39" s="112">
        <v>3.6278233060163898</v>
      </c>
      <c r="F39" s="112">
        <v>3.2396645031708502</v>
      </c>
      <c r="G39" s="112">
        <v>3.8493251256565202</v>
      </c>
      <c r="H39" s="112">
        <v>5.61562608998954</v>
      </c>
      <c r="I39" s="112">
        <v>5.2530030497292604</v>
      </c>
      <c r="J39" s="112">
        <v>5.62395684671392</v>
      </c>
      <c r="K39" s="112">
        <v>4.1809124872636696</v>
      </c>
      <c r="L39" s="112">
        <v>9.6080814218441404</v>
      </c>
      <c r="M39" s="77">
        <v>5.5411365862528097</v>
      </c>
    </row>
    <row r="40" spans="1:13" x14ac:dyDescent="0.2">
      <c r="A40" s="1" t="s">
        <v>445</v>
      </c>
      <c r="B40" s="112">
        <v>9.9091880341880305</v>
      </c>
      <c r="C40" s="112">
        <v>7.8970666351885699</v>
      </c>
      <c r="D40" s="112">
        <v>3.7743593404240099</v>
      </c>
      <c r="E40" s="112">
        <v>3.4661045598265998</v>
      </c>
      <c r="F40" s="112">
        <v>3.19421299097875</v>
      </c>
      <c r="G40" s="112">
        <v>3.8199227659718602</v>
      </c>
      <c r="H40" s="112">
        <v>5.4863209691653498</v>
      </c>
      <c r="I40" s="112">
        <v>5.0509789203727999</v>
      </c>
      <c r="J40" s="112">
        <v>5.4436594419829998</v>
      </c>
      <c r="K40" s="112">
        <v>4.0661294679031199</v>
      </c>
      <c r="L40" s="112">
        <v>9.3094109681787405</v>
      </c>
      <c r="M40" s="77">
        <v>5.4270712194437802</v>
      </c>
    </row>
    <row r="41" spans="1:13" ht="12" thickBot="1" x14ac:dyDescent="0.25">
      <c r="A41" s="113" t="s">
        <v>446</v>
      </c>
      <c r="B41" s="114">
        <v>9.5781240741837994</v>
      </c>
      <c r="C41" s="114">
        <v>7.7544839521711797</v>
      </c>
      <c r="D41" s="114">
        <v>3.7380841872255299</v>
      </c>
      <c r="E41" s="114">
        <v>3.46089585488106</v>
      </c>
      <c r="F41" s="114">
        <v>3.1831820638500101</v>
      </c>
      <c r="G41" s="114">
        <v>3.8240744926094998</v>
      </c>
      <c r="H41" s="114">
        <v>5.4585561497326198</v>
      </c>
      <c r="I41" s="114">
        <v>5.0629738705432699</v>
      </c>
      <c r="J41" s="114">
        <v>5.4194506310319204</v>
      </c>
      <c r="K41" s="114">
        <v>4.0996874929742102</v>
      </c>
      <c r="L41" s="114">
        <v>9.1979535023700194</v>
      </c>
      <c r="M41" s="115">
        <v>5.37729136807841</v>
      </c>
    </row>
    <row r="42" spans="1:13" s="39" customFormat="1" ht="22.5" customHeight="1" x14ac:dyDescent="0.2">
      <c r="A42" s="229" t="s">
        <v>381</v>
      </c>
      <c r="B42" s="235"/>
      <c r="C42" s="235"/>
      <c r="D42" s="235"/>
      <c r="E42" s="235"/>
      <c r="F42" s="235"/>
      <c r="G42" s="235"/>
      <c r="H42" s="235"/>
      <c r="I42" s="235"/>
      <c r="J42" s="235"/>
      <c r="K42" s="235"/>
      <c r="L42" s="235"/>
      <c r="M42" s="235"/>
    </row>
  </sheetData>
  <mergeCells count="15">
    <mergeCell ref="A42:M42"/>
    <mergeCell ref="A1:M1"/>
    <mergeCell ref="B2:B3"/>
    <mergeCell ref="C2:C3"/>
    <mergeCell ref="E2:E3"/>
    <mergeCell ref="F2:F3"/>
    <mergeCell ref="A2:A3"/>
    <mergeCell ref="M2:M3"/>
    <mergeCell ref="J2:J3"/>
    <mergeCell ref="D2:D3"/>
    <mergeCell ref="G2:G3"/>
    <mergeCell ref="H2:H3"/>
    <mergeCell ref="I2:I3"/>
    <mergeCell ref="K2:K3"/>
    <mergeCell ref="L2:L3"/>
  </mergeCells>
  <phoneticPr fontId="2" type="noConversion"/>
  <pageMargins left="0.75" right="0.75" top="1" bottom="1" header="0.5" footer="0.5"/>
  <pageSetup paperSize="9" scale="9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E768E-86BE-4DBA-AA17-5CDF8049E6E7}">
  <sheetPr codeName="Blad32"/>
  <dimension ref="A1:M41"/>
  <sheetViews>
    <sheetView zoomScaleNormal="100" workbookViewId="0">
      <selection sqref="A1:M1"/>
    </sheetView>
  </sheetViews>
  <sheetFormatPr defaultColWidth="9.28515625" defaultRowHeight="11.25" x14ac:dyDescent="0.2"/>
  <cols>
    <col min="1" max="1" width="11.28515625" style="27" customWidth="1"/>
    <col min="2" max="2" width="7" style="27" customWidth="1"/>
    <col min="3" max="3" width="8.42578125" style="27" customWidth="1"/>
    <col min="4" max="5" width="7" style="27" customWidth="1"/>
    <col min="6" max="6" width="9.42578125" style="27" customWidth="1"/>
    <col min="7" max="7" width="6.7109375" style="27" customWidth="1"/>
    <col min="8" max="8" width="10" style="27" customWidth="1"/>
    <col min="9" max="9" width="6.28515625" style="27" customWidth="1"/>
    <col min="10" max="10" width="6.5703125" style="27" customWidth="1"/>
    <col min="11" max="11" width="9" style="27" customWidth="1"/>
    <col min="12" max="12" width="7" style="27" customWidth="1"/>
    <col min="13" max="13" width="10.28515625" style="13" bestFit="1" customWidth="1"/>
    <col min="14" max="16384" width="9.28515625" style="27"/>
  </cols>
  <sheetData>
    <row r="1" spans="1:13" ht="12" thickBot="1" x14ac:dyDescent="0.25">
      <c r="A1" s="219" t="s">
        <v>215</v>
      </c>
      <c r="B1" s="219"/>
      <c r="C1" s="219"/>
      <c r="D1" s="219"/>
      <c r="E1" s="219"/>
      <c r="F1" s="219"/>
      <c r="G1" s="219"/>
      <c r="H1" s="219"/>
      <c r="I1" s="219"/>
      <c r="J1" s="219"/>
      <c r="K1" s="219"/>
      <c r="L1" s="219"/>
      <c r="M1" s="219"/>
    </row>
    <row r="2" spans="1:13" ht="11.25" customHeight="1" x14ac:dyDescent="0.2">
      <c r="A2" s="232" t="s">
        <v>139</v>
      </c>
      <c r="B2" s="226" t="s">
        <v>216</v>
      </c>
      <c r="C2" s="228" t="s">
        <v>92</v>
      </c>
      <c r="D2" s="228" t="s">
        <v>93</v>
      </c>
      <c r="E2" s="228" t="s">
        <v>134</v>
      </c>
      <c r="F2" s="226" t="s">
        <v>219</v>
      </c>
      <c r="G2" s="228" t="s">
        <v>135</v>
      </c>
      <c r="H2" s="228" t="s">
        <v>96</v>
      </c>
      <c r="I2" s="228" t="s">
        <v>136</v>
      </c>
      <c r="J2" s="228" t="s">
        <v>98</v>
      </c>
      <c r="K2" s="226" t="s">
        <v>199</v>
      </c>
      <c r="L2" s="228" t="s">
        <v>137</v>
      </c>
      <c r="M2" s="232" t="s">
        <v>101</v>
      </c>
    </row>
    <row r="3" spans="1:13" ht="11.45" customHeight="1" x14ac:dyDescent="0.2">
      <c r="A3" s="233"/>
      <c r="B3" s="227"/>
      <c r="C3" s="227"/>
      <c r="D3" s="231"/>
      <c r="E3" s="227"/>
      <c r="F3" s="227"/>
      <c r="G3" s="227"/>
      <c r="H3" s="227"/>
      <c r="I3" s="227"/>
      <c r="J3" s="231"/>
      <c r="K3" s="227"/>
      <c r="L3" s="227"/>
      <c r="M3" s="234"/>
    </row>
    <row r="4" spans="1:13" ht="11.45" hidden="1" customHeight="1" x14ac:dyDescent="0.2">
      <c r="A4" t="s">
        <v>416</v>
      </c>
      <c r="B4" s="143" t="s">
        <v>417</v>
      </c>
      <c r="C4" s="143" t="s">
        <v>418</v>
      </c>
      <c r="D4" s="144" t="s">
        <v>419</v>
      </c>
      <c r="E4" s="143" t="s">
        <v>420</v>
      </c>
      <c r="F4" s="143" t="s">
        <v>421</v>
      </c>
      <c r="G4" s="143" t="s">
        <v>422</v>
      </c>
      <c r="H4" s="143" t="s">
        <v>423</v>
      </c>
      <c r="I4" s="143" t="s">
        <v>424</v>
      </c>
      <c r="J4" s="144" t="s">
        <v>425</v>
      </c>
      <c r="K4" s="143" t="s">
        <v>426</v>
      </c>
      <c r="L4" s="143" t="s">
        <v>427</v>
      </c>
      <c r="M4" s="145" t="s">
        <v>429</v>
      </c>
    </row>
    <row r="5" spans="1:13" x14ac:dyDescent="0.2">
      <c r="A5" s="100" t="s">
        <v>227</v>
      </c>
      <c r="B5" s="105">
        <v>4.5666917859834202</v>
      </c>
      <c r="C5" s="105">
        <v>3.5773513385453701</v>
      </c>
      <c r="D5" s="105">
        <v>1.3793103448275901</v>
      </c>
      <c r="E5" s="105">
        <v>1.28248396895039</v>
      </c>
      <c r="F5" s="105">
        <v>0.84867075664621705</v>
      </c>
      <c r="G5" s="105">
        <v>1.7611835153223001</v>
      </c>
      <c r="H5" s="105">
        <v>2.6107594936708902</v>
      </c>
      <c r="I5" s="105">
        <v>2.3798627002288302</v>
      </c>
      <c r="J5" s="105">
        <v>2.39117106069896</v>
      </c>
      <c r="K5" s="105">
        <v>2.0756796473181498</v>
      </c>
      <c r="L5" s="105">
        <v>4.5568561872909701</v>
      </c>
      <c r="M5" s="106">
        <v>2.5693272011022499</v>
      </c>
    </row>
    <row r="6" spans="1:13" x14ac:dyDescent="0.2">
      <c r="A6" s="100" t="s">
        <v>228</v>
      </c>
      <c r="B6" s="105">
        <v>4.7325721153846096</v>
      </c>
      <c r="C6" s="105">
        <v>4.1198501872659197</v>
      </c>
      <c r="D6" s="105">
        <v>1.9299136617572401</v>
      </c>
      <c r="E6" s="105">
        <v>2.0826335236815599</v>
      </c>
      <c r="F6" s="105">
        <v>0.998878809499541</v>
      </c>
      <c r="G6" s="105">
        <v>2.1886399166232402</v>
      </c>
      <c r="H6" s="105">
        <v>3.6715357283853098</v>
      </c>
      <c r="I6" s="105">
        <v>3.0139451192082798</v>
      </c>
      <c r="J6" s="105">
        <v>3.3060357901122202</v>
      </c>
      <c r="K6" s="105">
        <v>2.9733673841663602</v>
      </c>
      <c r="L6" s="105">
        <v>5.1559251559251598</v>
      </c>
      <c r="M6" s="106">
        <v>3.13391411610516</v>
      </c>
    </row>
    <row r="7" spans="1:13" x14ac:dyDescent="0.2">
      <c r="A7" s="100" t="s">
        <v>229</v>
      </c>
      <c r="B7" s="105">
        <v>5.0511124473842504</v>
      </c>
      <c r="C7" s="105">
        <v>4.1070171321286102</v>
      </c>
      <c r="D7" s="105">
        <v>2.3396226415094299</v>
      </c>
      <c r="E7" s="105">
        <v>2.19560878243513</v>
      </c>
      <c r="F7" s="105">
        <v>1.15025161754134</v>
      </c>
      <c r="G7" s="105">
        <v>2.4386025596679399</v>
      </c>
      <c r="H7" s="105">
        <v>4.0936823459948801</v>
      </c>
      <c r="I7" s="105">
        <v>3.5252119589469002</v>
      </c>
      <c r="J7" s="105">
        <v>3.7548813457494701</v>
      </c>
      <c r="K7" s="105">
        <v>3.50590372388737</v>
      </c>
      <c r="L7" s="105">
        <v>4.8434237995824603</v>
      </c>
      <c r="M7" s="106">
        <v>3.4350704333769499</v>
      </c>
    </row>
    <row r="8" spans="1:13" x14ac:dyDescent="0.2">
      <c r="A8" s="100" t="s">
        <v>230</v>
      </c>
      <c r="B8" s="105">
        <v>5.8691756272401401</v>
      </c>
      <c r="C8" s="105">
        <v>4.5704714046422596</v>
      </c>
      <c r="D8" s="105">
        <v>2.2058823529411802</v>
      </c>
      <c r="E8" s="105">
        <v>2.2022022022022001</v>
      </c>
      <c r="F8" s="105">
        <v>1.3378935720752401</v>
      </c>
      <c r="G8" s="105">
        <v>2.8272251308900498</v>
      </c>
      <c r="H8" s="105">
        <v>4.2404937288472997</v>
      </c>
      <c r="I8" s="105">
        <v>3.9651416122004401</v>
      </c>
      <c r="J8" s="105">
        <v>4.4685990338164201</v>
      </c>
      <c r="K8" s="105">
        <v>3.8489602334914301</v>
      </c>
      <c r="L8" s="105">
        <v>5.1811288963774196</v>
      </c>
      <c r="M8" s="106">
        <v>3.8212148615627299</v>
      </c>
    </row>
    <row r="9" spans="1:13" x14ac:dyDescent="0.2">
      <c r="A9" s="100" t="s">
        <v>231</v>
      </c>
      <c r="B9" s="105">
        <v>5.7794117647058796</v>
      </c>
      <c r="C9" s="105">
        <v>4.9759615384615401</v>
      </c>
      <c r="D9" s="105">
        <v>2.3487362777635901</v>
      </c>
      <c r="E9" s="105">
        <v>2.0006668889629902</v>
      </c>
      <c r="F9" s="105">
        <v>1.26680958877412</v>
      </c>
      <c r="G9" s="105">
        <v>2.8810895756940802</v>
      </c>
      <c r="H9" s="105">
        <v>4.7124600638977601</v>
      </c>
      <c r="I9" s="105">
        <v>3.4438226431338799</v>
      </c>
      <c r="J9" s="105">
        <v>3.71152685576343</v>
      </c>
      <c r="K9" s="105">
        <v>3.5812168828795898</v>
      </c>
      <c r="L9" s="105">
        <v>5.0547598989048002</v>
      </c>
      <c r="M9" s="106">
        <v>3.80273888878278</v>
      </c>
    </row>
    <row r="10" spans="1:13" x14ac:dyDescent="0.2">
      <c r="A10" s="100" t="s">
        <v>232</v>
      </c>
      <c r="B10" s="105">
        <v>5.8313748531139797</v>
      </c>
      <c r="C10" s="105">
        <v>4.9109292248435201</v>
      </c>
      <c r="D10" s="105">
        <v>1.8177163338453699</v>
      </c>
      <c r="E10" s="105">
        <v>2.16234198270126</v>
      </c>
      <c r="F10" s="105">
        <v>1.2221353148220599</v>
      </c>
      <c r="G10" s="105">
        <v>2.9095947350190499</v>
      </c>
      <c r="H10" s="105">
        <v>4.5527156549520802</v>
      </c>
      <c r="I10" s="105">
        <v>3.6082474226804102</v>
      </c>
      <c r="J10" s="105">
        <v>3.8814180929095401</v>
      </c>
      <c r="K10" s="105">
        <v>3.5661764705882399</v>
      </c>
      <c r="L10" s="105">
        <v>4.8441449031171002</v>
      </c>
      <c r="M10" s="106">
        <v>3.7401047841217601</v>
      </c>
    </row>
    <row r="11" spans="1:13" x14ac:dyDescent="0.2">
      <c r="A11" s="100" t="s">
        <v>233</v>
      </c>
      <c r="B11" s="105">
        <v>5.7880157457355299</v>
      </c>
      <c r="C11" s="105">
        <v>5.2211747643219697</v>
      </c>
      <c r="D11" s="105">
        <v>2.0512820512820502</v>
      </c>
      <c r="E11" s="105">
        <v>1.9502353732347</v>
      </c>
      <c r="F11" s="105">
        <v>1.1529066927210601</v>
      </c>
      <c r="G11" s="105">
        <v>2.7157931153779602</v>
      </c>
      <c r="H11" s="105">
        <v>4.1148133279807304</v>
      </c>
      <c r="I11" s="105">
        <v>3.53944562899787</v>
      </c>
      <c r="J11" s="105">
        <v>3.74807987711214</v>
      </c>
      <c r="K11" s="105">
        <v>3.5184167124793801</v>
      </c>
      <c r="L11" s="105">
        <v>4.7399328859060397</v>
      </c>
      <c r="M11" s="106">
        <v>3.63035041771015</v>
      </c>
    </row>
    <row r="12" spans="1:13" x14ac:dyDescent="0.2">
      <c r="A12" s="100" t="s">
        <v>234</v>
      </c>
      <c r="B12" s="105">
        <v>5.8694379391100702</v>
      </c>
      <c r="C12" s="105">
        <v>5.2504234212436502</v>
      </c>
      <c r="D12" s="105">
        <v>1.9647869354427101</v>
      </c>
      <c r="E12" s="105">
        <v>1.7627118644067801</v>
      </c>
      <c r="F12" s="105">
        <v>1.1472837811335601</v>
      </c>
      <c r="G12" s="105">
        <v>2.6443138610439001</v>
      </c>
      <c r="H12" s="105">
        <v>3.89922015596881</v>
      </c>
      <c r="I12" s="105">
        <v>2.8121005538985901</v>
      </c>
      <c r="J12" s="105">
        <v>3.5430665852168599</v>
      </c>
      <c r="K12" s="105">
        <v>3.0958050925077898</v>
      </c>
      <c r="L12" s="105">
        <v>5.3511705685618702</v>
      </c>
      <c r="M12" s="106">
        <v>3.55892983496204</v>
      </c>
    </row>
    <row r="13" spans="1:13" x14ac:dyDescent="0.2">
      <c r="A13" s="100" t="s">
        <v>235</v>
      </c>
      <c r="B13" s="105">
        <v>6.5649963689179396</v>
      </c>
      <c r="C13" s="105">
        <v>5.1294577430385901</v>
      </c>
      <c r="D13" s="105">
        <v>2.1184277692700402</v>
      </c>
      <c r="E13" s="105">
        <v>1.7561634582911201</v>
      </c>
      <c r="F13" s="105">
        <v>1.23070912287556</v>
      </c>
      <c r="G13" s="105">
        <v>2.5795356835769598</v>
      </c>
      <c r="H13" s="105">
        <v>3.80304243394716</v>
      </c>
      <c r="I13" s="105">
        <v>3.38474721508141</v>
      </c>
      <c r="J13" s="105">
        <v>3.6856533658239399</v>
      </c>
      <c r="K13" s="105">
        <v>2.9374433363553898</v>
      </c>
      <c r="L13" s="105">
        <v>6.3418731625367499</v>
      </c>
      <c r="M13" s="106">
        <v>3.7085082029759602</v>
      </c>
    </row>
    <row r="14" spans="1:13" x14ac:dyDescent="0.2">
      <c r="A14" s="100" t="s">
        <v>236</v>
      </c>
      <c r="B14" s="105">
        <v>6.4530099610220901</v>
      </c>
      <c r="C14" s="105">
        <v>5.4563249327134802</v>
      </c>
      <c r="D14" s="105">
        <v>2.2210875670155699</v>
      </c>
      <c r="E14" s="105">
        <v>2.0861372812920602</v>
      </c>
      <c r="F14" s="105">
        <v>1.37493905411994</v>
      </c>
      <c r="G14" s="105">
        <v>2.5531185743660001</v>
      </c>
      <c r="H14" s="105">
        <v>3.8438438438438398</v>
      </c>
      <c r="I14" s="105">
        <v>3.3678756476683902</v>
      </c>
      <c r="J14" s="105">
        <v>3.7822878228782302</v>
      </c>
      <c r="K14" s="105">
        <v>3.0286641427798799</v>
      </c>
      <c r="L14" s="105">
        <v>6.7262664963814398</v>
      </c>
      <c r="M14" s="106">
        <v>3.81103082759804</v>
      </c>
    </row>
    <row r="15" spans="1:13" x14ac:dyDescent="0.2">
      <c r="A15" s="100" t="s">
        <v>237</v>
      </c>
      <c r="B15" s="105">
        <v>6.1556162807421302</v>
      </c>
      <c r="C15" s="105">
        <v>5.2657480314960603</v>
      </c>
      <c r="D15" s="105">
        <v>2.1168069370058702</v>
      </c>
      <c r="E15" s="105">
        <v>1.98252688172043</v>
      </c>
      <c r="F15" s="105">
        <v>1.3635920911658701</v>
      </c>
      <c r="G15" s="105">
        <v>2.3589743589743599</v>
      </c>
      <c r="H15" s="105">
        <v>3.70296635476807</v>
      </c>
      <c r="I15" s="105">
        <v>2.8596187175043299</v>
      </c>
      <c r="J15" s="105">
        <v>3.2366412213740499</v>
      </c>
      <c r="K15" s="105">
        <v>3.0100937274693602</v>
      </c>
      <c r="L15" s="105">
        <v>6.8627450980392197</v>
      </c>
      <c r="M15" s="106">
        <v>3.6568883135672299</v>
      </c>
    </row>
    <row r="16" spans="1:13" x14ac:dyDescent="0.2">
      <c r="A16" s="100" t="s">
        <v>238</v>
      </c>
      <c r="B16" s="105">
        <v>5.52129642908361</v>
      </c>
      <c r="C16" s="105">
        <v>5.2347014008355899</v>
      </c>
      <c r="D16" s="105">
        <v>2.0495951417003999</v>
      </c>
      <c r="E16" s="105">
        <v>2.2304832713754599</v>
      </c>
      <c r="F16" s="105">
        <v>1.05685487816812</v>
      </c>
      <c r="G16" s="105">
        <v>2.2719508028698301</v>
      </c>
      <c r="H16" s="105">
        <v>3.5536035136753799</v>
      </c>
      <c r="I16" s="105">
        <v>2.7826086956521698</v>
      </c>
      <c r="J16" s="105">
        <v>3.1288343558282201</v>
      </c>
      <c r="K16" s="105">
        <v>2.8344466510200399</v>
      </c>
      <c r="L16" s="105">
        <v>6.5496575342465704</v>
      </c>
      <c r="M16" s="106">
        <v>3.4286258814560702</v>
      </c>
    </row>
    <row r="17" spans="1:13" x14ac:dyDescent="0.2">
      <c r="A17" s="100" t="s">
        <v>239</v>
      </c>
      <c r="B17" s="105">
        <v>4.8678318647985002</v>
      </c>
      <c r="C17" s="105">
        <v>5.2450980392156898</v>
      </c>
      <c r="D17" s="105">
        <v>1.9647355163728</v>
      </c>
      <c r="E17" s="105">
        <v>2.13053770713561</v>
      </c>
      <c r="F17" s="105">
        <v>1.18378218407813</v>
      </c>
      <c r="G17" s="105">
        <v>2.2290284158584299</v>
      </c>
      <c r="H17" s="105">
        <v>3.4254807692307701</v>
      </c>
      <c r="I17" s="105">
        <v>2.7633851468048398</v>
      </c>
      <c r="J17" s="105">
        <v>3.3188585607940402</v>
      </c>
      <c r="K17" s="105">
        <v>2.9433008306247701</v>
      </c>
      <c r="L17" s="105">
        <v>5.7600692940667004</v>
      </c>
      <c r="M17" s="106">
        <v>3.30447413183495</v>
      </c>
    </row>
    <row r="18" spans="1:13" x14ac:dyDescent="0.2">
      <c r="A18" s="100" t="s">
        <v>240</v>
      </c>
      <c r="B18" s="105">
        <v>5.3855038983540302</v>
      </c>
      <c r="C18" s="105">
        <v>6.4963503649634999</v>
      </c>
      <c r="D18" s="105">
        <v>2.6198714780029699</v>
      </c>
      <c r="E18" s="105">
        <v>2.3968042609853502</v>
      </c>
      <c r="F18" s="105">
        <v>1.4659582841401</v>
      </c>
      <c r="G18" s="105">
        <v>3.0896505149417499</v>
      </c>
      <c r="H18" s="105">
        <v>4.7458967767451101</v>
      </c>
      <c r="I18" s="105">
        <v>4.1219407471017604</v>
      </c>
      <c r="J18" s="105">
        <v>4.14874001229256</v>
      </c>
      <c r="K18" s="105">
        <v>3.7537804661092302</v>
      </c>
      <c r="L18" s="105">
        <v>5.9461805555555598</v>
      </c>
      <c r="M18" s="106">
        <v>4.0615874701353896</v>
      </c>
    </row>
    <row r="19" spans="1:13" x14ac:dyDescent="0.2">
      <c r="A19" s="100" t="s">
        <v>241</v>
      </c>
      <c r="B19" s="105">
        <v>5.5993126163540001</v>
      </c>
      <c r="C19" s="105">
        <v>6.8463219227968004</v>
      </c>
      <c r="D19" s="105">
        <v>2.8599605522682401</v>
      </c>
      <c r="E19" s="105">
        <v>2.4495200264813</v>
      </c>
      <c r="F19" s="105">
        <v>1.6479179001381501</v>
      </c>
      <c r="G19" s="105">
        <v>3.51615074024226</v>
      </c>
      <c r="H19" s="105">
        <v>5.2899686520376203</v>
      </c>
      <c r="I19" s="105">
        <v>4.3870967741935498</v>
      </c>
      <c r="J19" s="105">
        <v>4.7501542257865497</v>
      </c>
      <c r="K19" s="105">
        <v>4.2953496627618</v>
      </c>
      <c r="L19" s="105">
        <v>6.6265060240963898</v>
      </c>
      <c r="M19" s="106">
        <v>4.4340657262791696</v>
      </c>
    </row>
    <row r="20" spans="1:13" x14ac:dyDescent="0.2">
      <c r="A20" s="100" t="s">
        <v>242</v>
      </c>
      <c r="B20" s="105">
        <v>5.8583298127024399</v>
      </c>
      <c r="C20" s="105">
        <v>7.0261039277872701</v>
      </c>
      <c r="D20" s="105">
        <v>3.3839263498382701</v>
      </c>
      <c r="E20" s="105">
        <v>2.38647663241631</v>
      </c>
      <c r="F20" s="105">
        <v>1.7146178436501001</v>
      </c>
      <c r="G20" s="105">
        <v>3.8255033557046998</v>
      </c>
      <c r="H20" s="105">
        <v>5.8367267791351596</v>
      </c>
      <c r="I20" s="105">
        <v>5.1948051948051903</v>
      </c>
      <c r="J20" s="105">
        <v>5.6014692378328697</v>
      </c>
      <c r="K20" s="105">
        <v>4.8162682839814499</v>
      </c>
      <c r="L20" s="105">
        <v>6.6695539194456499</v>
      </c>
      <c r="M20" s="106">
        <v>4.81492627144147</v>
      </c>
    </row>
    <row r="21" spans="1:13" x14ac:dyDescent="0.2">
      <c r="A21" s="100" t="s">
        <v>243</v>
      </c>
      <c r="B21" s="105">
        <v>5.9778085991678198</v>
      </c>
      <c r="C21" s="105">
        <v>6.7333495974627997</v>
      </c>
      <c r="D21" s="105">
        <v>2.8578591125595398</v>
      </c>
      <c r="E21" s="105">
        <v>2.0435069215557</v>
      </c>
      <c r="F21" s="105">
        <v>1.48712705641788</v>
      </c>
      <c r="G21" s="105">
        <v>3.5445577662598202</v>
      </c>
      <c r="H21" s="105">
        <v>5.4116737533823001</v>
      </c>
      <c r="I21" s="105">
        <v>4.6140577835273797</v>
      </c>
      <c r="J21" s="105">
        <v>5.2984165651644304</v>
      </c>
      <c r="K21" s="105">
        <v>4.2150383997142304</v>
      </c>
      <c r="L21" s="105">
        <v>6.48553900087642</v>
      </c>
      <c r="M21" s="106">
        <v>4.44258328680439</v>
      </c>
    </row>
    <row r="22" spans="1:13" x14ac:dyDescent="0.2">
      <c r="A22" s="100" t="s">
        <v>244</v>
      </c>
      <c r="B22" s="105">
        <v>5.8019063406547904</v>
      </c>
      <c r="C22" s="105">
        <v>6.4310260186548804</v>
      </c>
      <c r="D22" s="105">
        <v>2.7721774193548399</v>
      </c>
      <c r="E22" s="105">
        <v>2.2734761120263598</v>
      </c>
      <c r="F22" s="105">
        <v>1.3492137340653201</v>
      </c>
      <c r="G22" s="105">
        <v>3.2523051131601002</v>
      </c>
      <c r="H22" s="105">
        <v>4.8959136468774096</v>
      </c>
      <c r="I22" s="105">
        <v>4.3722943722943697</v>
      </c>
      <c r="J22" s="105">
        <v>5.3467766575007598</v>
      </c>
      <c r="K22" s="105">
        <v>3.5006251116270799</v>
      </c>
      <c r="L22" s="105">
        <v>6.3512921594393301</v>
      </c>
      <c r="M22" s="106">
        <v>4.1988785603844896</v>
      </c>
    </row>
    <row r="23" spans="1:13" x14ac:dyDescent="0.2">
      <c r="A23" s="100" t="s">
        <v>245</v>
      </c>
      <c r="B23" s="105">
        <v>5.4050336955026799</v>
      </c>
      <c r="C23" s="105">
        <v>6.1369193154034196</v>
      </c>
      <c r="D23" s="105">
        <v>2.8340080971659898</v>
      </c>
      <c r="E23" s="105">
        <v>2.29734164752215</v>
      </c>
      <c r="F23" s="105">
        <v>1.3627030054134801</v>
      </c>
      <c r="G23" s="105">
        <v>2.6823134953897698</v>
      </c>
      <c r="H23" s="105">
        <v>4.5340536368898299</v>
      </c>
      <c r="I23" s="105">
        <v>4.20131291028446</v>
      </c>
      <c r="J23" s="105">
        <v>5.0076335877862599</v>
      </c>
      <c r="K23" s="105">
        <v>3.1412672769700198</v>
      </c>
      <c r="L23" s="105">
        <v>6.3485113835376499</v>
      </c>
      <c r="M23" s="106">
        <v>3.9674105561459401</v>
      </c>
    </row>
    <row r="24" spans="1:13" x14ac:dyDescent="0.2">
      <c r="A24" s="100" t="s">
        <v>246</v>
      </c>
      <c r="B24" s="105">
        <v>5.3517241379310301</v>
      </c>
      <c r="C24" s="105">
        <v>5.7008884501480797</v>
      </c>
      <c r="D24" s="105">
        <v>2.5485743123895999</v>
      </c>
      <c r="E24" s="105">
        <v>2.0314547837483601</v>
      </c>
      <c r="F24" s="105">
        <v>1.31504790531655</v>
      </c>
      <c r="G24" s="105">
        <v>2.49158249158249</v>
      </c>
      <c r="H24" s="105">
        <v>4.5472136222910198</v>
      </c>
      <c r="I24" s="105">
        <v>4.0807371654234297</v>
      </c>
      <c r="J24" s="105">
        <v>5.3243574051407601</v>
      </c>
      <c r="K24" s="105">
        <v>2.9263913824057499</v>
      </c>
      <c r="L24" s="105">
        <v>6.5274151436031298</v>
      </c>
      <c r="M24" s="106">
        <v>3.8776502262274199</v>
      </c>
    </row>
    <row r="25" spans="1:13" x14ac:dyDescent="0.2">
      <c r="A25" s="100" t="s">
        <v>430</v>
      </c>
      <c r="B25" s="105">
        <v>5.6885813148788902</v>
      </c>
      <c r="C25" s="105">
        <v>6.0282808236169698</v>
      </c>
      <c r="D25" s="105">
        <v>2.3502653525397998</v>
      </c>
      <c r="E25" s="105">
        <v>1.9091507570770201</v>
      </c>
      <c r="F25" s="105">
        <v>1.2129760225670001</v>
      </c>
      <c r="G25" s="105">
        <v>2.6173590003377201</v>
      </c>
      <c r="H25" s="105">
        <v>4.6996879875194999</v>
      </c>
      <c r="I25" s="105">
        <v>3.6842105263157898</v>
      </c>
      <c r="J25" s="105">
        <v>5.1860890787065301</v>
      </c>
      <c r="K25" s="105">
        <v>3.3190578158458202</v>
      </c>
      <c r="L25" s="105">
        <v>7.0107526881720403</v>
      </c>
      <c r="M25" s="106">
        <v>3.9889186305523801</v>
      </c>
    </row>
    <row r="26" spans="1:13" x14ac:dyDescent="0.2">
      <c r="A26" s="100" t="s">
        <v>431</v>
      </c>
      <c r="B26" s="105">
        <v>5.7213588227203998</v>
      </c>
      <c r="C26" s="105">
        <v>5.8110781404549998</v>
      </c>
      <c r="D26" s="105">
        <v>2.36882322975038</v>
      </c>
      <c r="E26" s="105">
        <v>1.6748768472906399</v>
      </c>
      <c r="F26" s="105">
        <v>1.26200791109437</v>
      </c>
      <c r="G26" s="105">
        <v>2.83194844836357</v>
      </c>
      <c r="H26" s="105">
        <v>4.4218352572882003</v>
      </c>
      <c r="I26" s="105">
        <v>3.1168831168831201</v>
      </c>
      <c r="J26" s="105">
        <v>5.2663808940600099</v>
      </c>
      <c r="K26" s="105">
        <v>2.9406522901443601</v>
      </c>
      <c r="L26" s="105">
        <v>6.7180145485665399</v>
      </c>
      <c r="M26" s="106">
        <v>3.9074781046485501</v>
      </c>
    </row>
    <row r="27" spans="1:13" x14ac:dyDescent="0.2">
      <c r="A27" s="100" t="s">
        <v>432</v>
      </c>
      <c r="B27" s="105">
        <v>5.2820796460177002</v>
      </c>
      <c r="C27" s="105">
        <v>5.5211686060906198</v>
      </c>
      <c r="D27" s="105">
        <v>2.2860045720091402</v>
      </c>
      <c r="E27" s="105">
        <v>2.0065789473684199</v>
      </c>
      <c r="F27" s="105">
        <v>1.0396975425330801</v>
      </c>
      <c r="G27" s="105">
        <v>2.52713704206242</v>
      </c>
      <c r="H27" s="105">
        <v>4.3121951219512198</v>
      </c>
      <c r="I27" s="105">
        <v>3.2327586206896601</v>
      </c>
      <c r="J27" s="105">
        <v>4.8056320783593502</v>
      </c>
      <c r="K27" s="105">
        <v>2.71622587562545</v>
      </c>
      <c r="L27" s="105">
        <v>6.3856960408684502</v>
      </c>
      <c r="M27" s="106">
        <v>3.6660984245330699</v>
      </c>
    </row>
    <row r="28" spans="1:13" x14ac:dyDescent="0.2">
      <c r="A28" s="100" t="s">
        <v>433</v>
      </c>
      <c r="B28" s="105">
        <v>5.3047091412742402</v>
      </c>
      <c r="C28" s="105">
        <v>5.4133858267716501</v>
      </c>
      <c r="D28" s="105">
        <v>2.0055851739020101</v>
      </c>
      <c r="E28" s="105">
        <v>1.6737774860518499</v>
      </c>
      <c r="F28" s="105">
        <v>1.0441385856668299</v>
      </c>
      <c r="G28" s="105">
        <v>2.2924095771777901</v>
      </c>
      <c r="H28" s="105">
        <v>4.1683051513959901</v>
      </c>
      <c r="I28" s="105">
        <v>3.2722513089005201</v>
      </c>
      <c r="J28" s="105">
        <v>4.3158861340679504</v>
      </c>
      <c r="K28" s="105">
        <v>2.33511586452763</v>
      </c>
      <c r="L28" s="105">
        <v>5.6924384027187802</v>
      </c>
      <c r="M28" s="106">
        <v>3.4613436391947898</v>
      </c>
    </row>
    <row r="29" spans="1:13" x14ac:dyDescent="0.2">
      <c r="A29" s="100" t="s">
        <v>434</v>
      </c>
      <c r="B29" s="105">
        <v>5.0696378830083599</v>
      </c>
      <c r="C29" s="105">
        <v>5.1452486459872002</v>
      </c>
      <c r="D29" s="105">
        <v>1.96870267541646</v>
      </c>
      <c r="E29" s="105">
        <v>1.5394693743858501</v>
      </c>
      <c r="F29" s="105">
        <v>1.10866864188091</v>
      </c>
      <c r="G29" s="105">
        <v>2.0588735749532101</v>
      </c>
      <c r="H29" s="105">
        <v>4.0516735173223699</v>
      </c>
      <c r="I29" s="105">
        <v>3.1718061674008799</v>
      </c>
      <c r="J29" s="105">
        <v>4.3584273087473298</v>
      </c>
      <c r="K29" s="105">
        <v>2.3443092340730098</v>
      </c>
      <c r="L29" s="105">
        <v>5.0526315789473699</v>
      </c>
      <c r="M29" s="106">
        <v>3.3314543404735102</v>
      </c>
    </row>
    <row r="30" spans="1:13" x14ac:dyDescent="0.2">
      <c r="A30" s="100" t="s">
        <v>435</v>
      </c>
      <c r="B30" s="105">
        <v>5.9218815623687497</v>
      </c>
      <c r="C30" s="105">
        <v>5.9193041797535599</v>
      </c>
      <c r="D30" s="105">
        <v>2.8255528255528302</v>
      </c>
      <c r="E30" s="105">
        <v>2.2243713733075401</v>
      </c>
      <c r="F30" s="105">
        <v>1.4168102623013601</v>
      </c>
      <c r="G30" s="105">
        <v>2.6289180990899901</v>
      </c>
      <c r="H30" s="105">
        <v>5.2713479867729998</v>
      </c>
      <c r="I30" s="105">
        <v>3.8495575221238898</v>
      </c>
      <c r="J30" s="105">
        <v>5.5420956995760102</v>
      </c>
      <c r="K30" s="105">
        <v>3.4537444933920698</v>
      </c>
      <c r="L30" s="105">
        <v>5.6137410976120696</v>
      </c>
      <c r="M30" s="106">
        <v>4.1344054926397904</v>
      </c>
    </row>
    <row r="31" spans="1:13" x14ac:dyDescent="0.2">
      <c r="A31" s="100" t="s">
        <v>436</v>
      </c>
      <c r="B31" s="105">
        <v>5.8151023288637997</v>
      </c>
      <c r="C31" s="105">
        <v>6.2843488649940298</v>
      </c>
      <c r="D31" s="105">
        <v>3.0014641288433399</v>
      </c>
      <c r="E31" s="105">
        <v>2.321083172147</v>
      </c>
      <c r="F31" s="105">
        <v>1.5936635175112099</v>
      </c>
      <c r="G31" s="105">
        <v>3.0247017308015498</v>
      </c>
      <c r="H31" s="105">
        <v>5.4892141756548503</v>
      </c>
      <c r="I31" s="105">
        <v>4.6799116997792503</v>
      </c>
      <c r="J31" s="105">
        <v>5.8894960534304799</v>
      </c>
      <c r="K31" s="105">
        <v>3.6992011114970502</v>
      </c>
      <c r="L31" s="105">
        <v>6.2211013030685196</v>
      </c>
      <c r="M31" s="106">
        <v>4.4117647058823497</v>
      </c>
    </row>
    <row r="32" spans="1:13" x14ac:dyDescent="0.2">
      <c r="A32" s="100" t="s">
        <v>437</v>
      </c>
      <c r="B32" s="105">
        <v>6.18166526492851</v>
      </c>
      <c r="C32" s="105">
        <v>7.39393939393939</v>
      </c>
      <c r="D32" s="105">
        <v>3.4337944664031599</v>
      </c>
      <c r="E32" s="105">
        <v>2.44299674267101</v>
      </c>
      <c r="F32" s="105">
        <v>1.60878205734835</v>
      </c>
      <c r="G32" s="105">
        <v>3.3698399326031998</v>
      </c>
      <c r="H32" s="105">
        <v>6.0926388621948897</v>
      </c>
      <c r="I32" s="105">
        <v>4.5595396193005797</v>
      </c>
      <c r="J32" s="105">
        <v>6.0394537177541698</v>
      </c>
      <c r="K32" s="105">
        <v>4.3235704323570401</v>
      </c>
      <c r="L32" s="105">
        <v>6.9953645174884098</v>
      </c>
      <c r="M32" s="106">
        <v>4.8023071913666397</v>
      </c>
    </row>
    <row r="33" spans="1:13" x14ac:dyDescent="0.2">
      <c r="A33" s="100" t="s">
        <v>438</v>
      </c>
      <c r="B33" s="105">
        <v>5.8995815899581601</v>
      </c>
      <c r="C33" s="105">
        <v>7.2227626459143996</v>
      </c>
      <c r="D33" s="105">
        <v>3.03331675783192</v>
      </c>
      <c r="E33" s="105">
        <v>2.3042929292929299</v>
      </c>
      <c r="F33" s="105">
        <v>1.4686983660730699</v>
      </c>
      <c r="G33" s="105">
        <v>3.1557516118086202</v>
      </c>
      <c r="H33" s="105">
        <v>6.22470610907689</v>
      </c>
      <c r="I33" s="105">
        <v>4.2895442359249296</v>
      </c>
      <c r="J33" s="105">
        <v>5.2841781874039899</v>
      </c>
      <c r="K33" s="105">
        <v>4.0224837519761101</v>
      </c>
      <c r="L33" s="105">
        <v>6.9609507640067898</v>
      </c>
      <c r="M33" s="106">
        <v>4.5470541386527401</v>
      </c>
    </row>
    <row r="34" spans="1:13" x14ac:dyDescent="0.2">
      <c r="A34" s="100" t="s">
        <v>439</v>
      </c>
      <c r="B34" s="105">
        <v>6.00971547536433</v>
      </c>
      <c r="C34" s="105">
        <v>6.7804878048780504</v>
      </c>
      <c r="D34" s="105">
        <v>2.78815036096589</v>
      </c>
      <c r="E34" s="105">
        <v>2.30720606826802</v>
      </c>
      <c r="F34" s="105">
        <v>1.40405616224649</v>
      </c>
      <c r="G34" s="105">
        <v>3.1546811397557701</v>
      </c>
      <c r="H34" s="105">
        <v>5.8868795690650204</v>
      </c>
      <c r="I34" s="105">
        <v>4.3615107913669098</v>
      </c>
      <c r="J34" s="105">
        <v>5.2325581395348797</v>
      </c>
      <c r="K34" s="105">
        <v>3.7772312016865799</v>
      </c>
      <c r="L34" s="105">
        <v>6.3344594594594597</v>
      </c>
      <c r="M34" s="106">
        <v>4.2088508023468902</v>
      </c>
    </row>
    <row r="35" spans="1:13" x14ac:dyDescent="0.2">
      <c r="A35" s="100" t="s">
        <v>440</v>
      </c>
      <c r="B35" s="105">
        <v>5.3048187751701104</v>
      </c>
      <c r="C35" s="105">
        <v>6.4374542794440401</v>
      </c>
      <c r="D35" s="105">
        <v>2.6597066865523198</v>
      </c>
      <c r="E35" s="105">
        <v>1.9389701207882999</v>
      </c>
      <c r="F35" s="105">
        <v>1.2471131639722901</v>
      </c>
      <c r="G35" s="105">
        <v>2.8455284552845499</v>
      </c>
      <c r="H35" s="105">
        <v>4.8911996918929299</v>
      </c>
      <c r="I35" s="105">
        <v>4.5576407506702399</v>
      </c>
      <c r="J35" s="105">
        <v>4.46672743846855</v>
      </c>
      <c r="K35" s="105">
        <v>3.5146004546249299</v>
      </c>
      <c r="L35" s="105">
        <v>5.4430379746835396</v>
      </c>
      <c r="M35" s="106">
        <v>3.79922608357557</v>
      </c>
    </row>
    <row r="36" spans="1:13" x14ac:dyDescent="0.2">
      <c r="A36" s="100" t="s">
        <v>441</v>
      </c>
      <c r="B36" s="105">
        <v>4.7109505280711499</v>
      </c>
      <c r="C36" s="105">
        <v>5.6237721021610998</v>
      </c>
      <c r="D36" s="105">
        <v>2.57298367144978</v>
      </c>
      <c r="E36" s="105">
        <v>1.7777777777777799</v>
      </c>
      <c r="F36" s="105">
        <v>1.2504631344942601</v>
      </c>
      <c r="G36" s="105">
        <v>2.37408851958623</v>
      </c>
      <c r="H36" s="105">
        <v>4.4721689059500997</v>
      </c>
      <c r="I36" s="105">
        <v>4.3847874720357902</v>
      </c>
      <c r="J36" s="105">
        <v>3.96873120865905</v>
      </c>
      <c r="K36" s="105">
        <v>3.61150070126227</v>
      </c>
      <c r="L36" s="105">
        <v>5.2254530130636301</v>
      </c>
      <c r="M36" s="106">
        <v>3.4869724634728998</v>
      </c>
    </row>
    <row r="37" spans="1:13" x14ac:dyDescent="0.2">
      <c r="A37" s="100" t="s">
        <v>442</v>
      </c>
      <c r="B37" s="105">
        <v>5.2155771905424197</v>
      </c>
      <c r="C37" s="105">
        <v>5.7312252964426902</v>
      </c>
      <c r="D37" s="105">
        <v>2.4675972083748801</v>
      </c>
      <c r="E37" s="105">
        <v>2.17254408060453</v>
      </c>
      <c r="F37" s="105">
        <v>1.2466275932644899</v>
      </c>
      <c r="G37" s="105">
        <v>2.3668639053254399</v>
      </c>
      <c r="H37" s="105">
        <v>4.5885475919605598</v>
      </c>
      <c r="I37" s="105">
        <v>4.2715827338129504</v>
      </c>
      <c r="J37" s="105">
        <v>4.1841004184100399</v>
      </c>
      <c r="K37" s="105">
        <v>3.84953418878538</v>
      </c>
      <c r="L37" s="105">
        <v>5.6326187473728497</v>
      </c>
      <c r="M37" s="106">
        <v>3.6554201696233499</v>
      </c>
    </row>
    <row r="38" spans="1:13" x14ac:dyDescent="0.2">
      <c r="A38" s="100" t="s">
        <v>443</v>
      </c>
      <c r="B38" s="105">
        <v>5.3064066852367704</v>
      </c>
      <c r="C38" s="105">
        <v>5.7313730376277103</v>
      </c>
      <c r="D38" s="105">
        <v>2.4215468248084999</v>
      </c>
      <c r="E38" s="105">
        <v>1.90625</v>
      </c>
      <c r="F38" s="105">
        <v>1.1870536956320099</v>
      </c>
      <c r="G38" s="105">
        <v>2.24966170500677</v>
      </c>
      <c r="H38" s="105">
        <v>4.86558121923514</v>
      </c>
      <c r="I38" s="105">
        <v>4.0232454179705002</v>
      </c>
      <c r="J38" s="105">
        <v>3.9615846338535401</v>
      </c>
      <c r="K38" s="105">
        <v>3.8163911361238099</v>
      </c>
      <c r="L38" s="105">
        <v>6.2263357172907003</v>
      </c>
      <c r="M38" s="106">
        <v>3.6466909656052802</v>
      </c>
    </row>
    <row r="39" spans="1:13" x14ac:dyDescent="0.2">
      <c r="A39" s="100" t="s">
        <v>444</v>
      </c>
      <c r="B39" s="105">
        <v>5.0470132743362797</v>
      </c>
      <c r="C39" s="105">
        <v>6.1153750928447597</v>
      </c>
      <c r="D39" s="105">
        <v>2.4130048260096499</v>
      </c>
      <c r="E39" s="105">
        <v>2.17105263157895</v>
      </c>
      <c r="F39" s="105">
        <v>1.18147448015123</v>
      </c>
      <c r="G39" s="105">
        <v>2.3575305291723199</v>
      </c>
      <c r="H39" s="105">
        <v>4.9170731707317099</v>
      </c>
      <c r="I39" s="105">
        <v>3.7068965517241401</v>
      </c>
      <c r="J39" s="105">
        <v>4.4383226201408004</v>
      </c>
      <c r="K39" s="105">
        <v>3.7169406719085099</v>
      </c>
      <c r="L39" s="105">
        <v>5.6194125159642399</v>
      </c>
      <c r="M39" s="106">
        <v>3.6660984245330699</v>
      </c>
    </row>
    <row r="40" spans="1:13" x14ac:dyDescent="0.2">
      <c r="A40" s="100" t="s">
        <v>445</v>
      </c>
      <c r="B40" s="105">
        <v>5.2074631021999398</v>
      </c>
      <c r="C40" s="105">
        <v>6.0560560560560601</v>
      </c>
      <c r="D40" s="105">
        <v>2.2200296003946698</v>
      </c>
      <c r="E40" s="105">
        <v>1.4641744548286599</v>
      </c>
      <c r="F40" s="105">
        <v>1.16702455419662</v>
      </c>
      <c r="G40" s="105">
        <v>2.1937225784677699</v>
      </c>
      <c r="H40" s="105">
        <v>4.2533081285444201</v>
      </c>
      <c r="I40" s="105">
        <v>3.58565737051793</v>
      </c>
      <c r="J40" s="105">
        <v>4.0252328026434396</v>
      </c>
      <c r="K40" s="105">
        <v>3.2167832167832202</v>
      </c>
      <c r="L40" s="105">
        <v>5.2719665271966498</v>
      </c>
      <c r="M40" s="106">
        <v>3.4290787356428098</v>
      </c>
    </row>
    <row r="41" spans="1:13" ht="12" thickBot="1" x14ac:dyDescent="0.25">
      <c r="A41" s="102" t="s">
        <v>446</v>
      </c>
      <c r="B41" s="107">
        <v>5.03576939262169</v>
      </c>
      <c r="C41" s="107">
        <v>6.0447761194029797</v>
      </c>
      <c r="D41" s="107">
        <v>2.44857982370225</v>
      </c>
      <c r="E41" s="107">
        <v>1.5863141524105799</v>
      </c>
      <c r="F41" s="107">
        <v>1.1171610965076999</v>
      </c>
      <c r="G41" s="107">
        <v>2.2076171216717202</v>
      </c>
      <c r="H41" s="107">
        <v>4.1769041769041797</v>
      </c>
      <c r="I41" s="107">
        <v>2.9541446208112898</v>
      </c>
      <c r="J41" s="107">
        <v>3.7883343355381802</v>
      </c>
      <c r="K41" s="107">
        <v>3.1058080364976299</v>
      </c>
      <c r="L41" s="107">
        <v>5.1356993736951999</v>
      </c>
      <c r="M41" s="108">
        <v>3.34734230648177</v>
      </c>
    </row>
  </sheetData>
  <mergeCells count="14">
    <mergeCell ref="A1:M1"/>
    <mergeCell ref="B2:B3"/>
    <mergeCell ref="C2:C3"/>
    <mergeCell ref="E2:E3"/>
    <mergeCell ref="F2:F3"/>
    <mergeCell ref="A2:A3"/>
    <mergeCell ref="M2:M3"/>
    <mergeCell ref="D2:D3"/>
    <mergeCell ref="J2:J3"/>
    <mergeCell ref="G2:G3"/>
    <mergeCell ref="H2:H3"/>
    <mergeCell ref="I2:I3"/>
    <mergeCell ref="K2:K3"/>
    <mergeCell ref="L2:L3"/>
  </mergeCell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EAD75-2F66-4FE6-AAF9-F58864B9342E}">
  <sheetPr codeName="Blad33"/>
  <dimension ref="A1:M42"/>
  <sheetViews>
    <sheetView zoomScaleNormal="100" workbookViewId="0">
      <selection sqref="A1:M1"/>
    </sheetView>
  </sheetViews>
  <sheetFormatPr defaultColWidth="9.28515625" defaultRowHeight="11.25" x14ac:dyDescent="0.2"/>
  <cols>
    <col min="1" max="1" width="11.28515625" style="27" customWidth="1"/>
    <col min="2" max="2" width="7" style="76" customWidth="1"/>
    <col min="3" max="3" width="8.42578125" style="76" customWidth="1"/>
    <col min="4" max="5" width="7" style="76" customWidth="1"/>
    <col min="6" max="6" width="6.42578125" style="76" customWidth="1"/>
    <col min="7" max="7" width="6.7109375" style="76" customWidth="1"/>
    <col min="8" max="8" width="10" style="76" customWidth="1"/>
    <col min="9" max="9" width="6.28515625" style="76" customWidth="1"/>
    <col min="10" max="10" width="6.5703125" style="76" customWidth="1"/>
    <col min="11" max="11" width="9" style="76" customWidth="1"/>
    <col min="12" max="12" width="7" style="76" customWidth="1"/>
    <col min="13" max="13" width="10.42578125" style="77" customWidth="1"/>
    <col min="14" max="16384" width="9.28515625" style="27"/>
  </cols>
  <sheetData>
    <row r="1" spans="1:13" ht="12" thickBot="1" x14ac:dyDescent="0.25">
      <c r="A1" s="219" t="s">
        <v>214</v>
      </c>
      <c r="B1" s="219"/>
      <c r="C1" s="219"/>
      <c r="D1" s="219"/>
      <c r="E1" s="219"/>
      <c r="F1" s="219"/>
      <c r="G1" s="219"/>
      <c r="H1" s="219"/>
      <c r="I1" s="219"/>
      <c r="J1" s="219"/>
      <c r="K1" s="219"/>
      <c r="L1" s="219"/>
      <c r="M1" s="219"/>
    </row>
    <row r="2" spans="1:13" ht="11.25" customHeight="1" x14ac:dyDescent="0.2">
      <c r="A2" s="232" t="s">
        <v>139</v>
      </c>
      <c r="B2" s="237" t="s">
        <v>216</v>
      </c>
      <c r="C2" s="236" t="s">
        <v>92</v>
      </c>
      <c r="D2" s="236" t="s">
        <v>93</v>
      </c>
      <c r="E2" s="236" t="s">
        <v>134</v>
      </c>
      <c r="F2" s="237" t="s">
        <v>219</v>
      </c>
      <c r="G2" s="236" t="s">
        <v>135</v>
      </c>
      <c r="H2" s="236" t="s">
        <v>96</v>
      </c>
      <c r="I2" s="236" t="s">
        <v>136</v>
      </c>
      <c r="J2" s="236" t="s">
        <v>98</v>
      </c>
      <c r="K2" s="237" t="s">
        <v>199</v>
      </c>
      <c r="L2" s="236" t="s">
        <v>137</v>
      </c>
      <c r="M2" s="239" t="s">
        <v>101</v>
      </c>
    </row>
    <row r="3" spans="1:13" x14ac:dyDescent="0.2">
      <c r="A3" s="233"/>
      <c r="B3" s="238"/>
      <c r="C3" s="238"/>
      <c r="D3" s="231"/>
      <c r="E3" s="238"/>
      <c r="F3" s="238"/>
      <c r="G3" s="238"/>
      <c r="H3" s="238"/>
      <c r="I3" s="238"/>
      <c r="J3" s="231"/>
      <c r="K3" s="238"/>
      <c r="L3" s="238"/>
      <c r="M3" s="234"/>
    </row>
    <row r="4" spans="1:13" ht="12.75" hidden="1" x14ac:dyDescent="0.2">
      <c r="A4" t="s">
        <v>416</v>
      </c>
      <c r="B4" s="99" t="s">
        <v>417</v>
      </c>
      <c r="C4" s="99" t="s">
        <v>418</v>
      </c>
      <c r="D4" s="144" t="s">
        <v>419</v>
      </c>
      <c r="E4" s="99" t="s">
        <v>420</v>
      </c>
      <c r="F4" s="99" t="s">
        <v>421</v>
      </c>
      <c r="G4" s="99" t="s">
        <v>422</v>
      </c>
      <c r="H4" s="99" t="s">
        <v>423</v>
      </c>
      <c r="I4" s="99" t="s">
        <v>424</v>
      </c>
      <c r="J4" s="144" t="s">
        <v>425</v>
      </c>
      <c r="K4" s="99" t="s">
        <v>426</v>
      </c>
      <c r="L4" s="99" t="s">
        <v>427</v>
      </c>
      <c r="M4" s="145" t="s">
        <v>429</v>
      </c>
    </row>
    <row r="5" spans="1:13" x14ac:dyDescent="0.2">
      <c r="A5" s="100" t="s">
        <v>227</v>
      </c>
      <c r="B5" s="105">
        <v>8.3345892991710606</v>
      </c>
      <c r="C5" s="105">
        <v>6.7993366500829202</v>
      </c>
      <c r="D5" s="105">
        <v>2.0178799489144299</v>
      </c>
      <c r="E5" s="105">
        <v>1.82247721903476</v>
      </c>
      <c r="F5" s="105">
        <v>1.2372188139059299</v>
      </c>
      <c r="G5" s="105">
        <v>3.2229658330398001</v>
      </c>
      <c r="H5" s="105">
        <v>4.8457278481012702</v>
      </c>
      <c r="I5" s="105">
        <v>4.1189931350114399</v>
      </c>
      <c r="J5" s="105">
        <v>4.6597179644389897</v>
      </c>
      <c r="K5" s="105">
        <v>3.7656135194709801</v>
      </c>
      <c r="L5" s="105">
        <v>7.7341137123745796</v>
      </c>
      <c r="M5" s="106">
        <v>4.5855892569521304</v>
      </c>
    </row>
    <row r="6" spans="1:13" x14ac:dyDescent="0.2">
      <c r="A6" s="100" t="s">
        <v>228</v>
      </c>
      <c r="B6" s="105">
        <v>8.7439903846153797</v>
      </c>
      <c r="C6" s="105">
        <v>7.3501872659176</v>
      </c>
      <c r="D6" s="105">
        <v>2.5901472828847099</v>
      </c>
      <c r="E6" s="105">
        <v>2.58649647295936</v>
      </c>
      <c r="F6" s="105">
        <v>1.4371623687697499</v>
      </c>
      <c r="G6" s="105">
        <v>3.6303630363036299</v>
      </c>
      <c r="H6" s="105">
        <v>5.9415712593762304</v>
      </c>
      <c r="I6" s="105">
        <v>4.2735042735042699</v>
      </c>
      <c r="J6" s="105">
        <v>5.36851683348499</v>
      </c>
      <c r="K6" s="105">
        <v>4.46917183509668</v>
      </c>
      <c r="L6" s="105">
        <v>8.4407484407484397</v>
      </c>
      <c r="M6" s="106">
        <v>5.1306761236604697</v>
      </c>
    </row>
    <row r="7" spans="1:13" x14ac:dyDescent="0.2">
      <c r="A7" s="100" t="s">
        <v>229</v>
      </c>
      <c r="B7" s="105">
        <v>8.94467829224293</v>
      </c>
      <c r="C7" s="105">
        <v>7.39263083783149</v>
      </c>
      <c r="D7" s="105">
        <v>3.0943396226415101</v>
      </c>
      <c r="E7" s="105">
        <v>2.6280771789753801</v>
      </c>
      <c r="F7" s="105">
        <v>1.61240628530348</v>
      </c>
      <c r="G7" s="105">
        <v>3.8222068488412302</v>
      </c>
      <c r="H7" s="105">
        <v>6.3766975004920301</v>
      </c>
      <c r="I7" s="105">
        <v>4.7300312360553303</v>
      </c>
      <c r="J7" s="105">
        <v>5.6773805947732097</v>
      </c>
      <c r="K7" s="105">
        <v>4.8683015440508601</v>
      </c>
      <c r="L7" s="105">
        <v>7.9331941544885201</v>
      </c>
      <c r="M7" s="106">
        <v>5.3710260949888404</v>
      </c>
    </row>
    <row r="8" spans="1:13" x14ac:dyDescent="0.2">
      <c r="A8" s="100" t="s">
        <v>230</v>
      </c>
      <c r="B8" s="105">
        <v>9.5131421744325007</v>
      </c>
      <c r="C8" s="105">
        <v>7.6573342905001196</v>
      </c>
      <c r="D8" s="105">
        <v>2.8904665314401599</v>
      </c>
      <c r="E8" s="105">
        <v>2.7694361027694399</v>
      </c>
      <c r="F8" s="105">
        <v>1.7905643295443101</v>
      </c>
      <c r="G8" s="105">
        <v>4.1186736474694596</v>
      </c>
      <c r="H8" s="105">
        <v>6.6295042803105702</v>
      </c>
      <c r="I8" s="105">
        <v>5.0544662309368196</v>
      </c>
      <c r="J8" s="105">
        <v>6.3103864734299497</v>
      </c>
      <c r="K8" s="105">
        <v>5.1258664720904799</v>
      </c>
      <c r="L8" s="105">
        <v>8.3403538331929195</v>
      </c>
      <c r="M8" s="106">
        <v>5.6798722413560903</v>
      </c>
    </row>
    <row r="9" spans="1:13" x14ac:dyDescent="0.2">
      <c r="A9" s="100" t="s">
        <v>231</v>
      </c>
      <c r="B9" s="105">
        <v>9.2205882352941195</v>
      </c>
      <c r="C9" s="105">
        <v>8.0528846153846203</v>
      </c>
      <c r="D9" s="105">
        <v>3.1656880265509302</v>
      </c>
      <c r="E9" s="105">
        <v>2.6342114038012698</v>
      </c>
      <c r="F9" s="105">
        <v>1.70532060027285</v>
      </c>
      <c r="G9" s="105">
        <v>4.01606425702811</v>
      </c>
      <c r="H9" s="105">
        <v>6.9289137380191699</v>
      </c>
      <c r="I9" s="105">
        <v>4.64916056823074</v>
      </c>
      <c r="J9" s="105">
        <v>5.64272782136391</v>
      </c>
      <c r="K9" s="105">
        <v>4.9333089713137204</v>
      </c>
      <c r="L9" s="105">
        <v>7.9612468407750603</v>
      </c>
      <c r="M9" s="106">
        <v>5.6152949939836097</v>
      </c>
    </row>
    <row r="10" spans="1:13" x14ac:dyDescent="0.2">
      <c r="A10" s="100" t="s">
        <v>232</v>
      </c>
      <c r="B10" s="105">
        <v>9.2538190364277302</v>
      </c>
      <c r="C10" s="105">
        <v>8.3533943187289399</v>
      </c>
      <c r="D10" s="105">
        <v>3.02099334357399</v>
      </c>
      <c r="E10" s="105">
        <v>2.7944111776447098</v>
      </c>
      <c r="F10" s="105">
        <v>1.7012123582323</v>
      </c>
      <c r="G10" s="105">
        <v>4.0872878420505696</v>
      </c>
      <c r="H10" s="105">
        <v>6.8490415335463304</v>
      </c>
      <c r="I10" s="105">
        <v>5.0257731958762903</v>
      </c>
      <c r="J10" s="105">
        <v>6.1124694376528099</v>
      </c>
      <c r="K10" s="105">
        <v>5.0735294117647101</v>
      </c>
      <c r="L10" s="105">
        <v>7.7506318449873604</v>
      </c>
      <c r="M10" s="106">
        <v>5.6866419365941301</v>
      </c>
    </row>
    <row r="11" spans="1:13" x14ac:dyDescent="0.2">
      <c r="A11" s="100" t="s">
        <v>233</v>
      </c>
      <c r="B11" s="105">
        <v>9.3162268552267093</v>
      </c>
      <c r="C11" s="105">
        <v>8.7744742567077605</v>
      </c>
      <c r="D11" s="105">
        <v>3.2820512820512802</v>
      </c>
      <c r="E11" s="105">
        <v>2.7236045729657001</v>
      </c>
      <c r="F11" s="105">
        <v>1.6609672691744</v>
      </c>
      <c r="G11" s="105">
        <v>3.9093582425186</v>
      </c>
      <c r="H11" s="105">
        <v>6.5636290646326803</v>
      </c>
      <c r="I11" s="105">
        <v>5.1172707889125801</v>
      </c>
      <c r="J11" s="105">
        <v>6.2980030721966198</v>
      </c>
      <c r="K11" s="105">
        <v>5.2776250687190798</v>
      </c>
      <c r="L11" s="105">
        <v>7.7600671140939603</v>
      </c>
      <c r="M11" s="106">
        <v>5.69309296679348</v>
      </c>
    </row>
    <row r="12" spans="1:13" x14ac:dyDescent="0.2">
      <c r="A12" s="100" t="s">
        <v>234</v>
      </c>
      <c r="B12" s="105">
        <v>9.4408665105386405</v>
      </c>
      <c r="C12" s="105">
        <v>8.6377933704330996</v>
      </c>
      <c r="D12" s="105">
        <v>3.2151058943608102</v>
      </c>
      <c r="E12" s="105">
        <v>2.64406779661017</v>
      </c>
      <c r="F12" s="105">
        <v>1.6375759952931901</v>
      </c>
      <c r="G12" s="105">
        <v>3.8195644659523</v>
      </c>
      <c r="H12" s="105">
        <v>6.4387122575484899</v>
      </c>
      <c r="I12" s="105">
        <v>4.4311887515977801</v>
      </c>
      <c r="J12" s="105">
        <v>6.2309102015882702</v>
      </c>
      <c r="K12" s="105">
        <v>5.0009159186664203</v>
      </c>
      <c r="L12" s="105">
        <v>8.4866220735785909</v>
      </c>
      <c r="M12" s="106">
        <v>5.6395938115545698</v>
      </c>
    </row>
    <row r="13" spans="1:13" x14ac:dyDescent="0.2">
      <c r="A13" s="100" t="s">
        <v>235</v>
      </c>
      <c r="B13" s="105">
        <v>9.97821350762527</v>
      </c>
      <c r="C13" s="105">
        <v>8.4758182706399605</v>
      </c>
      <c r="D13" s="105">
        <v>3.1393568147013799</v>
      </c>
      <c r="E13" s="105">
        <v>2.8706518068220199</v>
      </c>
      <c r="F13" s="105">
        <v>1.75815588982223</v>
      </c>
      <c r="G13" s="105">
        <v>3.7145313843508201</v>
      </c>
      <c r="H13" s="105">
        <v>6.4051240992794201</v>
      </c>
      <c r="I13" s="105">
        <v>4.9271636675235602</v>
      </c>
      <c r="J13" s="105">
        <v>6.3965884861407298</v>
      </c>
      <c r="K13" s="105">
        <v>4.8232094288304603</v>
      </c>
      <c r="L13" s="105">
        <v>9.4498110037799208</v>
      </c>
      <c r="M13" s="106">
        <v>5.7726058756199903</v>
      </c>
    </row>
    <row r="14" spans="1:13" x14ac:dyDescent="0.2">
      <c r="A14" s="100" t="s">
        <v>236</v>
      </c>
      <c r="B14" s="105">
        <v>9.8744045041143398</v>
      </c>
      <c r="C14" s="105">
        <v>8.9062882309762692</v>
      </c>
      <c r="D14" s="105">
        <v>3.1912177687005401</v>
      </c>
      <c r="E14" s="105">
        <v>3.0955585464333799</v>
      </c>
      <c r="F14" s="105">
        <v>1.89176011701609</v>
      </c>
      <c r="G14" s="105">
        <v>3.76970527758739</v>
      </c>
      <c r="H14" s="105">
        <v>6.4064064064064103</v>
      </c>
      <c r="I14" s="105">
        <v>5.05181347150259</v>
      </c>
      <c r="J14" s="105">
        <v>6.4883148831488304</v>
      </c>
      <c r="K14" s="105">
        <v>4.9035514692626601</v>
      </c>
      <c r="L14" s="105">
        <v>9.6636866751809301</v>
      </c>
      <c r="M14" s="106">
        <v>5.8757363735153403</v>
      </c>
    </row>
    <row r="15" spans="1:13" x14ac:dyDescent="0.2">
      <c r="A15" s="100" t="s">
        <v>237</v>
      </c>
      <c r="B15" s="105">
        <v>9.7224219761254105</v>
      </c>
      <c r="C15" s="105">
        <v>8.8090551181102406</v>
      </c>
      <c r="D15" s="105">
        <v>3.1114511604182602</v>
      </c>
      <c r="E15" s="105">
        <v>3.0241935483871001</v>
      </c>
      <c r="F15" s="105">
        <v>1.89928898412389</v>
      </c>
      <c r="G15" s="105">
        <v>3.52136752136752</v>
      </c>
      <c r="H15" s="105">
        <v>6.1716105912801096</v>
      </c>
      <c r="I15" s="105">
        <v>4.6793760831889104</v>
      </c>
      <c r="J15" s="105">
        <v>5.80152671755725</v>
      </c>
      <c r="K15" s="105">
        <v>4.8666186012977599</v>
      </c>
      <c r="L15" s="105">
        <v>9.8891730605285595</v>
      </c>
      <c r="M15" s="106">
        <v>5.7508899506957798</v>
      </c>
    </row>
    <row r="16" spans="1:13" x14ac:dyDescent="0.2">
      <c r="A16" s="100" t="s">
        <v>238</v>
      </c>
      <c r="B16" s="105">
        <v>9.2929872364835795</v>
      </c>
      <c r="C16" s="105">
        <v>8.6507741459818099</v>
      </c>
      <c r="D16" s="105">
        <v>2.9605263157894699</v>
      </c>
      <c r="E16" s="105">
        <v>3.1429537005745201</v>
      </c>
      <c r="F16" s="105">
        <v>1.5461395439866901</v>
      </c>
      <c r="G16" s="105">
        <v>3.53604373078237</v>
      </c>
      <c r="H16" s="105">
        <v>6.0291475344380103</v>
      </c>
      <c r="I16" s="105">
        <v>4.5217391304347796</v>
      </c>
      <c r="J16" s="105">
        <v>5.7668711656441696</v>
      </c>
      <c r="K16" s="105">
        <v>4.6578804838418497</v>
      </c>
      <c r="L16" s="105">
        <v>9.3321917808219208</v>
      </c>
      <c r="M16" s="106">
        <v>5.5250619401562799</v>
      </c>
    </row>
    <row r="17" spans="1:13" x14ac:dyDescent="0.2">
      <c r="A17" s="100" t="s">
        <v>239</v>
      </c>
      <c r="B17" s="105">
        <v>8.7245413837931505</v>
      </c>
      <c r="C17" s="105">
        <v>8.5539215686274499</v>
      </c>
      <c r="D17" s="105">
        <v>2.9471032745591899</v>
      </c>
      <c r="E17" s="105">
        <v>3.0436252959080199</v>
      </c>
      <c r="F17" s="105">
        <v>1.63756535464141</v>
      </c>
      <c r="G17" s="105">
        <v>3.5392206908286501</v>
      </c>
      <c r="H17" s="105">
        <v>5.9695512820512802</v>
      </c>
      <c r="I17" s="105">
        <v>4.7063903281519899</v>
      </c>
      <c r="J17" s="105">
        <v>5.9553349875930497</v>
      </c>
      <c r="K17" s="105">
        <v>4.8031780426146602</v>
      </c>
      <c r="L17" s="105">
        <v>8.6184495452576897</v>
      </c>
      <c r="M17" s="106">
        <v>5.4469353821455204</v>
      </c>
    </row>
    <row r="18" spans="1:13" x14ac:dyDescent="0.2">
      <c r="A18" s="100" t="s">
        <v>240</v>
      </c>
      <c r="B18" s="105">
        <v>9.0817210511117494</v>
      </c>
      <c r="C18" s="105">
        <v>9.6107055961070493</v>
      </c>
      <c r="D18" s="105">
        <v>3.5343549184379599</v>
      </c>
      <c r="E18" s="105">
        <v>3.4287616511318202</v>
      </c>
      <c r="F18" s="105">
        <v>1.9382133018496699</v>
      </c>
      <c r="G18" s="105">
        <v>4.3052507175417896</v>
      </c>
      <c r="H18" s="105">
        <v>6.9013248961835103</v>
      </c>
      <c r="I18" s="105">
        <v>5.8823529411764701</v>
      </c>
      <c r="J18" s="105">
        <v>6.6994468346650304</v>
      </c>
      <c r="K18" s="105">
        <v>5.4972424835438503</v>
      </c>
      <c r="L18" s="105">
        <v>8.984375</v>
      </c>
      <c r="M18" s="106">
        <v>6.0942773711555196</v>
      </c>
    </row>
    <row r="19" spans="1:13" x14ac:dyDescent="0.2">
      <c r="A19" s="100" t="s">
        <v>241</v>
      </c>
      <c r="B19" s="105">
        <v>8.9503078905914393</v>
      </c>
      <c r="C19" s="105">
        <v>9.9538722991017199</v>
      </c>
      <c r="D19" s="105">
        <v>3.92011834319527</v>
      </c>
      <c r="E19" s="105">
        <v>3.4425686858656102</v>
      </c>
      <c r="F19" s="105">
        <v>2.1018354055654198</v>
      </c>
      <c r="G19" s="105">
        <v>4.7611036339165498</v>
      </c>
      <c r="H19" s="105">
        <v>7.3863636363636402</v>
      </c>
      <c r="I19" s="105">
        <v>6.1505376344086002</v>
      </c>
      <c r="J19" s="105">
        <v>7.2794571252313398</v>
      </c>
      <c r="K19" s="105">
        <v>6.1057862974795896</v>
      </c>
      <c r="L19" s="105">
        <v>9.6385542168674707</v>
      </c>
      <c r="M19" s="106">
        <v>6.4270317286238301</v>
      </c>
    </row>
    <row r="20" spans="1:13" x14ac:dyDescent="0.2">
      <c r="A20" s="100" t="s">
        <v>242</v>
      </c>
      <c r="B20" s="105">
        <v>9.0550626672299703</v>
      </c>
      <c r="C20" s="105">
        <v>10.0024396194194</v>
      </c>
      <c r="D20" s="105">
        <v>4.5284896740482701</v>
      </c>
      <c r="E20" s="105">
        <v>3.4802784222737801</v>
      </c>
      <c r="F20" s="105">
        <v>2.1505376344085998</v>
      </c>
      <c r="G20" s="105">
        <v>5.1174496644295298</v>
      </c>
      <c r="H20" s="105">
        <v>7.8921853790963699</v>
      </c>
      <c r="I20" s="105">
        <v>6.9696969696969697</v>
      </c>
      <c r="J20" s="105">
        <v>8.0808080808080796</v>
      </c>
      <c r="K20" s="105">
        <v>6.4395290759900101</v>
      </c>
      <c r="L20" s="105">
        <v>9.6145517540060599</v>
      </c>
      <c r="M20" s="106">
        <v>6.75406259404153</v>
      </c>
    </row>
    <row r="21" spans="1:13" x14ac:dyDescent="0.2">
      <c r="A21" s="100" t="s">
        <v>243</v>
      </c>
      <c r="B21" s="105">
        <v>9.0568654646324607</v>
      </c>
      <c r="C21" s="105">
        <v>9.9780434252256605</v>
      </c>
      <c r="D21" s="105">
        <v>4.2617197292554501</v>
      </c>
      <c r="E21" s="105">
        <v>3.3618984838496999</v>
      </c>
      <c r="F21" s="105">
        <v>1.8960869969328</v>
      </c>
      <c r="G21" s="105">
        <v>4.9322855709747504</v>
      </c>
      <c r="H21" s="105">
        <v>7.6923076923076898</v>
      </c>
      <c r="I21" s="105">
        <v>6.3820612332902096</v>
      </c>
      <c r="J21" s="105">
        <v>7.6431181485992701</v>
      </c>
      <c r="K21" s="105">
        <v>5.9296302911234102</v>
      </c>
      <c r="L21" s="105">
        <v>9.4653812445223497</v>
      </c>
      <c r="M21" s="106">
        <v>6.4507723804206201</v>
      </c>
    </row>
    <row r="22" spans="1:13" x14ac:dyDescent="0.2">
      <c r="A22" s="100" t="s">
        <v>244</v>
      </c>
      <c r="B22" s="105">
        <v>8.8548142008564703</v>
      </c>
      <c r="C22" s="105">
        <v>9.8183603338242502</v>
      </c>
      <c r="D22" s="105">
        <v>4.0826612903225801</v>
      </c>
      <c r="E22" s="105">
        <v>3.5914332784184499</v>
      </c>
      <c r="F22" s="105">
        <v>1.7586303154368701</v>
      </c>
      <c r="G22" s="105">
        <v>4.74434199497066</v>
      </c>
      <c r="H22" s="105">
        <v>7.4402467232073999</v>
      </c>
      <c r="I22" s="105">
        <v>5.9740259740259702</v>
      </c>
      <c r="J22" s="105">
        <v>7.9132294531011302</v>
      </c>
      <c r="K22" s="105">
        <v>5.2509376674406099</v>
      </c>
      <c r="L22" s="105">
        <v>9.3736311870346007</v>
      </c>
      <c r="M22" s="106">
        <v>6.2647864235017998</v>
      </c>
    </row>
    <row r="23" spans="1:13" x14ac:dyDescent="0.2">
      <c r="A23" s="100" t="s">
        <v>245</v>
      </c>
      <c r="B23" s="105">
        <v>8.5820382340805903</v>
      </c>
      <c r="C23" s="105">
        <v>9.48655256723716</v>
      </c>
      <c r="D23" s="105">
        <v>4.1751012145748998</v>
      </c>
      <c r="E23" s="105">
        <v>3.4788316376764001</v>
      </c>
      <c r="F23" s="105">
        <v>1.80138137016987</v>
      </c>
      <c r="G23" s="105">
        <v>4.3419949706622001</v>
      </c>
      <c r="H23" s="105">
        <v>7.42813042639398</v>
      </c>
      <c r="I23" s="105">
        <v>6.0831509846827103</v>
      </c>
      <c r="J23" s="105">
        <v>7.4809160305343498</v>
      </c>
      <c r="K23" s="105">
        <v>5.0978280380542103</v>
      </c>
      <c r="L23" s="105">
        <v>9.6760070052539398</v>
      </c>
      <c r="M23" s="106">
        <v>6.1263679922441598</v>
      </c>
    </row>
    <row r="24" spans="1:13" x14ac:dyDescent="0.2">
      <c r="A24" s="100" t="s">
        <v>246</v>
      </c>
      <c r="B24" s="105">
        <v>8.3310344827586196</v>
      </c>
      <c r="C24" s="105">
        <v>9.3040473840078999</v>
      </c>
      <c r="D24" s="105">
        <v>3.9364118092354299</v>
      </c>
      <c r="E24" s="105">
        <v>3.07994757536042</v>
      </c>
      <c r="F24" s="105">
        <v>1.7471350742062699</v>
      </c>
      <c r="G24" s="105">
        <v>4.0909090909090899</v>
      </c>
      <c r="H24" s="105">
        <v>7.4883900928792597</v>
      </c>
      <c r="I24" s="105">
        <v>5.9236507240017504</v>
      </c>
      <c r="J24" s="105">
        <v>7.6499388004895996</v>
      </c>
      <c r="K24" s="105">
        <v>4.9012567324955096</v>
      </c>
      <c r="L24" s="105">
        <v>9.7040905134899909</v>
      </c>
      <c r="M24" s="106">
        <v>6.0034401525632903</v>
      </c>
    </row>
    <row r="25" spans="1:13" x14ac:dyDescent="0.2">
      <c r="A25" s="100" t="s">
        <v>430</v>
      </c>
      <c r="B25" s="105">
        <v>8.3875432525951599</v>
      </c>
      <c r="C25" s="105">
        <v>9.5509799057305909</v>
      </c>
      <c r="D25" s="105">
        <v>3.8412939095274199</v>
      </c>
      <c r="E25" s="105">
        <v>2.92955892034233</v>
      </c>
      <c r="F25" s="105">
        <v>1.7395392571697199</v>
      </c>
      <c r="G25" s="105">
        <v>4.28909152313408</v>
      </c>
      <c r="H25" s="105">
        <v>7.7418096723868999</v>
      </c>
      <c r="I25" s="105">
        <v>5.70175438596491</v>
      </c>
      <c r="J25" s="105">
        <v>7.5655887736424603</v>
      </c>
      <c r="K25" s="105">
        <v>5.1927194860813701</v>
      </c>
      <c r="L25" s="105">
        <v>10.0215053763441</v>
      </c>
      <c r="M25" s="106">
        <v>6.0891376373472097</v>
      </c>
    </row>
    <row r="26" spans="1:13" x14ac:dyDescent="0.2">
      <c r="A26" s="100" t="s">
        <v>431</v>
      </c>
      <c r="B26" s="105">
        <v>8.4445055700728897</v>
      </c>
      <c r="C26" s="105">
        <v>9.5202769535113791</v>
      </c>
      <c r="D26" s="105">
        <v>3.8461538461538498</v>
      </c>
      <c r="E26" s="105">
        <v>2.62725779967159</v>
      </c>
      <c r="F26" s="105">
        <v>1.8365040497268801</v>
      </c>
      <c r="G26" s="105">
        <v>4.4938104120739402</v>
      </c>
      <c r="H26" s="105">
        <v>7.6306006652318503</v>
      </c>
      <c r="I26" s="105">
        <v>5.1948051948051903</v>
      </c>
      <c r="J26" s="105">
        <v>7.8383343539497901</v>
      </c>
      <c r="K26" s="105">
        <v>4.7406879344145398</v>
      </c>
      <c r="L26" s="105">
        <v>9.8416773641420594</v>
      </c>
      <c r="M26" s="106">
        <v>6.0614566958604703</v>
      </c>
    </row>
    <row r="27" spans="1:13" x14ac:dyDescent="0.2">
      <c r="A27" s="100" t="s">
        <v>432</v>
      </c>
      <c r="B27" s="105">
        <v>8.0475663716814196</v>
      </c>
      <c r="C27" s="105">
        <v>9.1606833374597691</v>
      </c>
      <c r="D27" s="105">
        <v>3.63220726441453</v>
      </c>
      <c r="E27" s="105">
        <v>3.0263157894736801</v>
      </c>
      <c r="F27" s="105">
        <v>1.5689981096408301</v>
      </c>
      <c r="G27" s="105">
        <v>4.2910447761194002</v>
      </c>
      <c r="H27" s="105">
        <v>7.4731707317073202</v>
      </c>
      <c r="I27" s="105">
        <v>5.2155172413793096</v>
      </c>
      <c r="J27" s="105">
        <v>7.1013161922252799</v>
      </c>
      <c r="K27" s="105">
        <v>4.43173695496783</v>
      </c>
      <c r="L27" s="105">
        <v>9.7914005959983008</v>
      </c>
      <c r="M27" s="106">
        <v>5.7754631797830696</v>
      </c>
    </row>
    <row r="28" spans="1:13" x14ac:dyDescent="0.2">
      <c r="A28" s="100" t="s">
        <v>433</v>
      </c>
      <c r="B28" s="105">
        <v>7.8947368421052602</v>
      </c>
      <c r="C28" s="105">
        <v>9.0305118110236204</v>
      </c>
      <c r="D28" s="105">
        <v>3.1733942625031699</v>
      </c>
      <c r="E28" s="105">
        <v>2.7568099770265801</v>
      </c>
      <c r="F28" s="105">
        <v>1.58519221642145</v>
      </c>
      <c r="G28" s="105">
        <v>3.9735099337748299</v>
      </c>
      <c r="H28" s="105">
        <v>7.1765631144317696</v>
      </c>
      <c r="I28" s="105">
        <v>4.7993019197207696</v>
      </c>
      <c r="J28" s="105">
        <v>6.3360881542699703</v>
      </c>
      <c r="K28" s="105">
        <v>4.06417112299465</v>
      </c>
      <c r="L28" s="105">
        <v>8.8785046728972006</v>
      </c>
      <c r="M28" s="106">
        <v>5.4799917453051403</v>
      </c>
    </row>
    <row r="29" spans="1:13" x14ac:dyDescent="0.2">
      <c r="A29" s="100" t="s">
        <v>434</v>
      </c>
      <c r="B29" s="105">
        <v>7.6880222841225603</v>
      </c>
      <c r="C29" s="105">
        <v>8.7641555883801097</v>
      </c>
      <c r="D29" s="105">
        <v>3.15497223624432</v>
      </c>
      <c r="E29" s="105">
        <v>2.4893547330494599</v>
      </c>
      <c r="F29" s="105">
        <v>1.5961005447768299</v>
      </c>
      <c r="G29" s="105">
        <v>3.76042198400545</v>
      </c>
      <c r="H29" s="105">
        <v>6.7919357995693899</v>
      </c>
      <c r="I29" s="105">
        <v>4.58149779735683</v>
      </c>
      <c r="J29" s="105">
        <v>6.1871380676622998</v>
      </c>
      <c r="K29" s="105">
        <v>3.9549033643521798</v>
      </c>
      <c r="L29" s="105">
        <v>7.8315789473684196</v>
      </c>
      <c r="M29" s="106">
        <v>5.2799699361142398</v>
      </c>
    </row>
    <row r="30" spans="1:13" x14ac:dyDescent="0.2">
      <c r="A30" s="100" t="s">
        <v>435</v>
      </c>
      <c r="B30" s="105">
        <v>8.4978300433991301</v>
      </c>
      <c r="C30" s="105">
        <v>9.3259241362648009</v>
      </c>
      <c r="D30" s="105">
        <v>3.93120393120393</v>
      </c>
      <c r="E30" s="105">
        <v>2.99806576402321</v>
      </c>
      <c r="F30" s="105">
        <v>1.87631629331802</v>
      </c>
      <c r="G30" s="105">
        <v>4.3141220087630598</v>
      </c>
      <c r="H30" s="105">
        <v>7.8194903715230497</v>
      </c>
      <c r="I30" s="105">
        <v>5.0884955752212404</v>
      </c>
      <c r="J30" s="105">
        <v>7.3288915808600796</v>
      </c>
      <c r="K30" s="105">
        <v>5.0044052863436104</v>
      </c>
      <c r="L30" s="105">
        <v>8.4625052366987905</v>
      </c>
      <c r="M30" s="106">
        <v>5.9814548778895098</v>
      </c>
    </row>
    <row r="31" spans="1:13" x14ac:dyDescent="0.2">
      <c r="A31" s="100" t="s">
        <v>436</v>
      </c>
      <c r="B31" s="105">
        <v>8.3980239943542703</v>
      </c>
      <c r="C31" s="105">
        <v>9.7013142174432492</v>
      </c>
      <c r="D31" s="105">
        <v>3.9531478770131798</v>
      </c>
      <c r="E31" s="105">
        <v>3.15925209542231</v>
      </c>
      <c r="F31" s="105">
        <v>2.0803511785475699</v>
      </c>
      <c r="G31" s="105">
        <v>4.6714837842379398</v>
      </c>
      <c r="H31" s="105">
        <v>7.9738058551617899</v>
      </c>
      <c r="I31" s="105">
        <v>5.7395143487858702</v>
      </c>
      <c r="J31" s="105">
        <v>7.5591985428050998</v>
      </c>
      <c r="K31" s="105">
        <v>5.1059395623480404</v>
      </c>
      <c r="L31" s="105">
        <v>9.1635140815468699</v>
      </c>
      <c r="M31" s="106">
        <v>6.2225775265858596</v>
      </c>
    </row>
    <row r="32" spans="1:13" x14ac:dyDescent="0.2">
      <c r="A32" s="100" t="s">
        <v>437</v>
      </c>
      <c r="B32" s="105">
        <v>8.6627417998317906</v>
      </c>
      <c r="C32" s="105">
        <v>10.9575757575758</v>
      </c>
      <c r="D32" s="105">
        <v>4.4713438735177897</v>
      </c>
      <c r="E32" s="105">
        <v>3.2247557003257299</v>
      </c>
      <c r="F32" s="105">
        <v>2.1008800984196099</v>
      </c>
      <c r="G32" s="105">
        <v>5.0547598989048002</v>
      </c>
      <c r="H32" s="105">
        <v>8.5719777051701005</v>
      </c>
      <c r="I32" s="105">
        <v>5.6219566179725504</v>
      </c>
      <c r="J32" s="105">
        <v>7.5265553869499202</v>
      </c>
      <c r="K32" s="105">
        <v>5.6659693165969296</v>
      </c>
      <c r="L32" s="105">
        <v>9.9873577749683893</v>
      </c>
      <c r="M32" s="106">
        <v>6.6071262443018002</v>
      </c>
    </row>
    <row r="33" spans="1:13" x14ac:dyDescent="0.2">
      <c r="A33" s="100" t="s">
        <v>438</v>
      </c>
      <c r="B33" s="105">
        <v>8.3124128312412804</v>
      </c>
      <c r="C33" s="105">
        <v>10.846303501945499</v>
      </c>
      <c r="D33" s="105">
        <v>4.02784684236698</v>
      </c>
      <c r="E33" s="105">
        <v>2.9671717171717198</v>
      </c>
      <c r="F33" s="105">
        <v>1.98274279419864</v>
      </c>
      <c r="G33" s="105">
        <v>4.8184594502884304</v>
      </c>
      <c r="H33" s="105">
        <v>8.7492773174021998</v>
      </c>
      <c r="I33" s="105">
        <v>5.5406613047363704</v>
      </c>
      <c r="J33" s="105">
        <v>6.9431643625191999</v>
      </c>
      <c r="K33" s="105">
        <v>5.4979799754084002</v>
      </c>
      <c r="L33" s="105">
        <v>10.2716468590832</v>
      </c>
      <c r="M33" s="106">
        <v>6.3955103628382499</v>
      </c>
    </row>
    <row r="34" spans="1:13" x14ac:dyDescent="0.2">
      <c r="A34" s="100" t="s">
        <v>439</v>
      </c>
      <c r="B34" s="105">
        <v>8.6745315752949406</v>
      </c>
      <c r="C34" s="105">
        <v>10.4634146341463</v>
      </c>
      <c r="D34" s="105">
        <v>3.9830719442369902</v>
      </c>
      <c r="E34" s="105">
        <v>2.8128950695322401</v>
      </c>
      <c r="F34" s="105">
        <v>1.97302009727448</v>
      </c>
      <c r="G34" s="105">
        <v>4.6811397557666199</v>
      </c>
      <c r="H34" s="105">
        <v>8.3878414774913406</v>
      </c>
      <c r="I34" s="105">
        <v>5.8902877697841696</v>
      </c>
      <c r="J34" s="105">
        <v>6.9155446756425896</v>
      </c>
      <c r="K34" s="105">
        <v>5.3408292340126504</v>
      </c>
      <c r="L34" s="105">
        <v>9.7128378378378404</v>
      </c>
      <c r="M34" s="106">
        <v>6.0541561013529801</v>
      </c>
    </row>
    <row r="35" spans="1:13" x14ac:dyDescent="0.2">
      <c r="A35" s="100" t="s">
        <v>440</v>
      </c>
      <c r="B35" s="105">
        <v>8.0960977641994205</v>
      </c>
      <c r="C35" s="105">
        <v>10.046330163374799</v>
      </c>
      <c r="D35" s="105">
        <v>3.9025602783991999</v>
      </c>
      <c r="E35" s="105">
        <v>2.7018436109345201</v>
      </c>
      <c r="F35" s="105">
        <v>1.8660508083140901</v>
      </c>
      <c r="G35" s="105">
        <v>4.4037940379403802</v>
      </c>
      <c r="H35" s="105">
        <v>7.6641632967456204</v>
      </c>
      <c r="I35" s="105">
        <v>6.1215370866845404</v>
      </c>
      <c r="J35" s="105">
        <v>6.2291096931023997</v>
      </c>
      <c r="K35" s="105">
        <v>5.14075887392901</v>
      </c>
      <c r="L35" s="105">
        <v>8.8185654008438803</v>
      </c>
      <c r="M35" s="106">
        <v>5.7247597711577303</v>
      </c>
    </row>
    <row r="36" spans="1:13" x14ac:dyDescent="0.2">
      <c r="A36" s="100" t="s">
        <v>441</v>
      </c>
      <c r="B36" s="105">
        <v>7.6014452473596403</v>
      </c>
      <c r="C36" s="105">
        <v>9.4302554027504897</v>
      </c>
      <c r="D36" s="105">
        <v>3.8099950519544801</v>
      </c>
      <c r="E36" s="105">
        <v>2.6984126984126999</v>
      </c>
      <c r="F36" s="105">
        <v>1.8895887365691</v>
      </c>
      <c r="G36" s="105">
        <v>3.88333050703748</v>
      </c>
      <c r="H36" s="105">
        <v>7.3128598848368496</v>
      </c>
      <c r="I36" s="105">
        <v>5.9507829977628601</v>
      </c>
      <c r="J36" s="105">
        <v>5.9230306674684297</v>
      </c>
      <c r="K36" s="105">
        <v>5.2594670406732096</v>
      </c>
      <c r="L36" s="105">
        <v>8.5124315212810799</v>
      </c>
      <c r="M36" s="106">
        <v>5.4739727042091797</v>
      </c>
    </row>
    <row r="37" spans="1:13" x14ac:dyDescent="0.2">
      <c r="A37" s="100" t="s">
        <v>442</v>
      </c>
      <c r="B37" s="105">
        <v>8.0806675938803902</v>
      </c>
      <c r="C37" s="105">
        <v>9.5602766798419001</v>
      </c>
      <c r="D37" s="105">
        <v>3.71385842472582</v>
      </c>
      <c r="E37" s="105">
        <v>3.1486146095717902</v>
      </c>
      <c r="F37" s="105">
        <v>1.85133500790771</v>
      </c>
      <c r="G37" s="105">
        <v>3.90532544378698</v>
      </c>
      <c r="H37" s="105">
        <v>7.1861964353431897</v>
      </c>
      <c r="I37" s="105">
        <v>5.8902877697841696</v>
      </c>
      <c r="J37" s="105">
        <v>6.2761506276150598</v>
      </c>
      <c r="K37" s="105">
        <v>5.3963789769731099</v>
      </c>
      <c r="L37" s="105">
        <v>8.9533417402269908</v>
      </c>
      <c r="M37" s="106">
        <v>5.6109032998777799</v>
      </c>
    </row>
    <row r="38" spans="1:13" x14ac:dyDescent="0.2">
      <c r="A38" s="100" t="s">
        <v>443</v>
      </c>
      <c r="B38" s="105">
        <v>8.0640668523676897</v>
      </c>
      <c r="C38" s="105">
        <v>9.6187390979317193</v>
      </c>
      <c r="D38" s="105">
        <v>3.48406226834692</v>
      </c>
      <c r="E38" s="105">
        <v>3.0625</v>
      </c>
      <c r="F38" s="105">
        <v>1.8269498284336501</v>
      </c>
      <c r="G38" s="105">
        <v>3.7719891745602201</v>
      </c>
      <c r="H38" s="105">
        <v>7.3078379401741804</v>
      </c>
      <c r="I38" s="105">
        <v>5.6325435851586896</v>
      </c>
      <c r="J38" s="105">
        <v>6.0324129651860696</v>
      </c>
      <c r="K38" s="105">
        <v>5.5399226169539197</v>
      </c>
      <c r="L38" s="105">
        <v>9.5498527555742498</v>
      </c>
      <c r="M38" s="106">
        <v>5.6023238172769201</v>
      </c>
    </row>
    <row r="39" spans="1:13" x14ac:dyDescent="0.2">
      <c r="A39" s="100" t="s">
        <v>444</v>
      </c>
      <c r="B39" s="105">
        <v>7.82632743362832</v>
      </c>
      <c r="C39" s="105">
        <v>9.9529586531319598</v>
      </c>
      <c r="D39" s="105">
        <v>3.4544069088138198</v>
      </c>
      <c r="E39" s="105">
        <v>3.3223684210526301</v>
      </c>
      <c r="F39" s="105">
        <v>1.8241965973534999</v>
      </c>
      <c r="G39" s="105">
        <v>3.7991858887381298</v>
      </c>
      <c r="H39" s="105">
        <v>7.2780487804877998</v>
      </c>
      <c r="I39" s="105">
        <v>5.1293103448275899</v>
      </c>
      <c r="J39" s="105">
        <v>6.4891337618610399</v>
      </c>
      <c r="K39" s="105">
        <v>5.5396711937097898</v>
      </c>
      <c r="L39" s="105">
        <v>8.6845466155811</v>
      </c>
      <c r="M39" s="106">
        <v>5.5862572825537198</v>
      </c>
    </row>
    <row r="40" spans="1:13" x14ac:dyDescent="0.2">
      <c r="A40" s="100" t="s">
        <v>445</v>
      </c>
      <c r="B40" s="105">
        <v>7.9643553327763899</v>
      </c>
      <c r="C40" s="105">
        <v>9.7847847847847795</v>
      </c>
      <c r="D40" s="105">
        <v>3.3053774050320701</v>
      </c>
      <c r="E40" s="105">
        <v>2.6168224299065401</v>
      </c>
      <c r="F40" s="105">
        <v>1.77387732237886</v>
      </c>
      <c r="G40" s="105">
        <v>3.6112048599392499</v>
      </c>
      <c r="H40" s="105">
        <v>6.4650283553875196</v>
      </c>
      <c r="I40" s="105">
        <v>5.1792828685258998</v>
      </c>
      <c r="J40" s="105">
        <v>5.8576148993691799</v>
      </c>
      <c r="K40" s="105">
        <v>4.9125874125874098</v>
      </c>
      <c r="L40" s="105">
        <v>8.07531380753138</v>
      </c>
      <c r="M40" s="106">
        <v>5.2656888675162303</v>
      </c>
    </row>
    <row r="41" spans="1:13" ht="12" thickBot="1" x14ac:dyDescent="0.25">
      <c r="A41" s="102" t="s">
        <v>446</v>
      </c>
      <c r="B41" s="107">
        <v>7.7289942488427501</v>
      </c>
      <c r="C41" s="107">
        <v>9.6766169154228905</v>
      </c>
      <c r="D41" s="107">
        <v>3.3300685602350599</v>
      </c>
      <c r="E41" s="107">
        <v>2.67496111975117</v>
      </c>
      <c r="F41" s="107">
        <v>1.6616597822005299</v>
      </c>
      <c r="G41" s="107">
        <v>3.4715200539265298</v>
      </c>
      <c r="H41" s="107">
        <v>6.4071064071064097</v>
      </c>
      <c r="I41" s="107">
        <v>4.5855379188712497</v>
      </c>
      <c r="J41" s="107">
        <v>5.4419723391461199</v>
      </c>
      <c r="K41" s="107">
        <v>4.7376732760133402</v>
      </c>
      <c r="L41" s="107">
        <v>8.1419624217119004</v>
      </c>
      <c r="M41" s="108">
        <v>5.11728657915687</v>
      </c>
    </row>
    <row r="42" spans="1:13" x14ac:dyDescent="0.2">
      <c r="M42" s="79"/>
    </row>
  </sheetData>
  <mergeCells count="14">
    <mergeCell ref="A1:M1"/>
    <mergeCell ref="B2:B3"/>
    <mergeCell ref="C2:C3"/>
    <mergeCell ref="E2:E3"/>
    <mergeCell ref="F2:F3"/>
    <mergeCell ref="A2:A3"/>
    <mergeCell ref="M2:M3"/>
    <mergeCell ref="J2:J3"/>
    <mergeCell ref="D2:D3"/>
    <mergeCell ref="G2:G3"/>
    <mergeCell ref="H2:H3"/>
    <mergeCell ref="I2:I3"/>
    <mergeCell ref="K2:K3"/>
    <mergeCell ref="L2:L3"/>
  </mergeCells>
  <phoneticPr fontId="2" type="noConversion"/>
  <pageMargins left="0.75" right="0.75" top="1" bottom="1" header="0.5" footer="0.5"/>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012EA-F459-499D-8AED-247F1343DDEA}">
  <sheetPr codeName="Blad34"/>
  <dimension ref="A1:L68"/>
  <sheetViews>
    <sheetView zoomScaleNormal="100" workbookViewId="0">
      <selection activeCell="F5" sqref="F5"/>
    </sheetView>
  </sheetViews>
  <sheetFormatPr defaultColWidth="9.28515625" defaultRowHeight="11.25" x14ac:dyDescent="0.2"/>
  <cols>
    <col min="1" max="1" width="11.28515625" style="27" customWidth="1"/>
    <col min="2" max="2" width="12.28515625" style="76" bestFit="1" customWidth="1"/>
    <col min="3" max="3" width="11.28515625" style="76" bestFit="1" customWidth="1"/>
    <col min="4" max="4" width="19.28515625" style="76" bestFit="1" customWidth="1"/>
    <col min="5" max="16384" width="9.28515625" style="27"/>
  </cols>
  <sheetData>
    <row r="1" spans="1:6" ht="13.5" customHeight="1" thickBot="1" x14ac:dyDescent="0.25">
      <c r="A1" s="243" t="s">
        <v>211</v>
      </c>
      <c r="B1" s="243"/>
      <c r="C1" s="243"/>
      <c r="D1" s="243"/>
      <c r="E1" s="243"/>
      <c r="F1" s="243"/>
    </row>
    <row r="2" spans="1:6" ht="11.25" customHeight="1" x14ac:dyDescent="0.2">
      <c r="A2" s="74"/>
      <c r="B2" s="236" t="s">
        <v>117</v>
      </c>
      <c r="C2" s="236" t="s">
        <v>140</v>
      </c>
      <c r="D2" s="236" t="s">
        <v>141</v>
      </c>
    </row>
    <row r="3" spans="1:6" x14ac:dyDescent="0.2">
      <c r="A3" s="75" t="s">
        <v>139</v>
      </c>
      <c r="B3" s="238"/>
      <c r="C3" s="238"/>
      <c r="D3" s="238"/>
    </row>
    <row r="4" spans="1:6" x14ac:dyDescent="0.2">
      <c r="A4" s="30" t="s">
        <v>258</v>
      </c>
      <c r="B4" s="96">
        <v>1379</v>
      </c>
      <c r="C4" s="96">
        <v>1570</v>
      </c>
      <c r="D4" s="200">
        <v>0.86599999999999999</v>
      </c>
    </row>
    <row r="5" spans="1:6" x14ac:dyDescent="0.2">
      <c r="A5" s="21" t="s">
        <v>259</v>
      </c>
      <c r="B5" s="199">
        <v>2411</v>
      </c>
      <c r="C5" s="199">
        <v>3115</v>
      </c>
      <c r="D5" s="198">
        <v>0.77400000000000002</v>
      </c>
    </row>
    <row r="6" spans="1:6" x14ac:dyDescent="0.2">
      <c r="A6" s="21" t="s">
        <v>260</v>
      </c>
      <c r="B6" s="199">
        <v>2454</v>
      </c>
      <c r="C6" s="199">
        <v>2678</v>
      </c>
      <c r="D6" s="198">
        <v>0.91600000000000004</v>
      </c>
    </row>
    <row r="7" spans="1:6" x14ac:dyDescent="0.2">
      <c r="A7" s="21" t="s">
        <v>261</v>
      </c>
      <c r="B7" s="199">
        <v>699</v>
      </c>
      <c r="C7" s="199">
        <v>1434</v>
      </c>
      <c r="D7" s="198">
        <v>0.48699999999999999</v>
      </c>
    </row>
    <row r="8" spans="1:6" x14ac:dyDescent="0.2">
      <c r="A8" s="21" t="s">
        <v>262</v>
      </c>
      <c r="B8" s="199">
        <v>1463</v>
      </c>
      <c r="C8" s="199">
        <v>2071</v>
      </c>
      <c r="D8" s="198">
        <v>0.70599999999999996</v>
      </c>
    </row>
    <row r="9" spans="1:6" x14ac:dyDescent="0.2">
      <c r="A9" s="21" t="s">
        <v>263</v>
      </c>
      <c r="B9" s="199">
        <v>2172</v>
      </c>
      <c r="C9" s="199">
        <v>2899</v>
      </c>
      <c r="D9" s="198">
        <v>0.749</v>
      </c>
    </row>
    <row r="10" spans="1:6" x14ac:dyDescent="0.2">
      <c r="A10" s="21" t="s">
        <v>264</v>
      </c>
      <c r="B10" s="199">
        <v>2200</v>
      </c>
      <c r="C10" s="199">
        <v>3853</v>
      </c>
      <c r="D10" s="198">
        <v>0.57099999999999995</v>
      </c>
    </row>
    <row r="11" spans="1:6" x14ac:dyDescent="0.2">
      <c r="A11" s="21" t="s">
        <v>265</v>
      </c>
      <c r="B11" s="199">
        <v>1828</v>
      </c>
      <c r="C11" s="199">
        <v>2313</v>
      </c>
      <c r="D11" s="198">
        <v>0.79</v>
      </c>
    </row>
    <row r="12" spans="1:6" x14ac:dyDescent="0.2">
      <c r="A12" s="21" t="s">
        <v>266</v>
      </c>
      <c r="B12" s="199">
        <v>1395</v>
      </c>
      <c r="C12" s="199">
        <v>2160</v>
      </c>
      <c r="D12" s="198">
        <v>0.64600000000000002</v>
      </c>
    </row>
    <row r="13" spans="1:6" x14ac:dyDescent="0.2">
      <c r="A13" s="21" t="s">
        <v>267</v>
      </c>
      <c r="B13" s="199">
        <v>1928</v>
      </c>
      <c r="C13" s="199">
        <v>3054</v>
      </c>
      <c r="D13" s="198">
        <v>0.63100000000000001</v>
      </c>
    </row>
    <row r="14" spans="1:6" x14ac:dyDescent="0.2">
      <c r="A14" s="21" t="s">
        <v>268</v>
      </c>
      <c r="B14" s="199">
        <v>1695</v>
      </c>
      <c r="C14" s="199">
        <v>2268</v>
      </c>
      <c r="D14" s="198">
        <v>0.747</v>
      </c>
    </row>
    <row r="15" spans="1:6" x14ac:dyDescent="0.2">
      <c r="A15" s="21" t="s">
        <v>269</v>
      </c>
      <c r="B15" s="199">
        <v>3375</v>
      </c>
      <c r="C15" s="199">
        <v>4093</v>
      </c>
      <c r="D15" s="198">
        <v>0.82499999999999996</v>
      </c>
    </row>
    <row r="16" spans="1:6" x14ac:dyDescent="0.2">
      <c r="A16" s="21" t="s">
        <v>270</v>
      </c>
      <c r="B16" s="199">
        <v>4215</v>
      </c>
      <c r="C16" s="199">
        <v>5515</v>
      </c>
      <c r="D16" s="198">
        <v>0.76400000000000001</v>
      </c>
    </row>
    <row r="17" spans="1:4" x14ac:dyDescent="0.2">
      <c r="A17" s="21" t="s">
        <v>271</v>
      </c>
      <c r="B17" s="199">
        <v>1425</v>
      </c>
      <c r="C17" s="199">
        <v>1876</v>
      </c>
      <c r="D17" s="198">
        <v>0.76</v>
      </c>
    </row>
    <row r="18" spans="1:4" x14ac:dyDescent="0.2">
      <c r="A18" s="21" t="s">
        <v>272</v>
      </c>
      <c r="B18" s="199">
        <v>1657</v>
      </c>
      <c r="C18" s="199">
        <v>2081</v>
      </c>
      <c r="D18" s="198">
        <v>0.79600000000000004</v>
      </c>
    </row>
    <row r="19" spans="1:4" x14ac:dyDescent="0.2">
      <c r="A19" s="21" t="s">
        <v>273</v>
      </c>
      <c r="B19" s="199">
        <v>1754</v>
      </c>
      <c r="C19" s="199">
        <v>2169</v>
      </c>
      <c r="D19" s="198">
        <v>0.80900000000000005</v>
      </c>
    </row>
    <row r="20" spans="1:4" x14ac:dyDescent="0.2">
      <c r="A20" s="21" t="s">
        <v>274</v>
      </c>
      <c r="B20" s="199">
        <v>2565</v>
      </c>
      <c r="C20" s="199">
        <v>3431</v>
      </c>
      <c r="D20" s="198">
        <v>0.748</v>
      </c>
    </row>
    <row r="21" spans="1:4" x14ac:dyDescent="0.2">
      <c r="A21" s="21" t="s">
        <v>275</v>
      </c>
      <c r="B21" s="199">
        <v>1567</v>
      </c>
      <c r="C21" s="199">
        <v>2425</v>
      </c>
      <c r="D21" s="198">
        <v>0.64600000000000002</v>
      </c>
    </row>
    <row r="22" spans="1:4" x14ac:dyDescent="0.2">
      <c r="A22" s="21" t="s">
        <v>276</v>
      </c>
      <c r="B22" s="199">
        <v>1495</v>
      </c>
      <c r="C22" s="199">
        <v>2120</v>
      </c>
      <c r="D22" s="198">
        <v>0.70499999999999996</v>
      </c>
    </row>
    <row r="23" spans="1:4" x14ac:dyDescent="0.2">
      <c r="A23" s="21" t="s">
        <v>277</v>
      </c>
      <c r="B23" s="199">
        <v>2132</v>
      </c>
      <c r="C23" s="199">
        <v>2595</v>
      </c>
      <c r="D23" s="198">
        <v>0.82199999999999995</v>
      </c>
    </row>
    <row r="24" spans="1:4" x14ac:dyDescent="0.2">
      <c r="A24" s="21" t="s">
        <v>247</v>
      </c>
      <c r="B24" s="199">
        <v>1709</v>
      </c>
      <c r="C24" s="199">
        <v>2199</v>
      </c>
      <c r="D24" s="198">
        <v>0.77700000000000002</v>
      </c>
    </row>
    <row r="25" spans="1:4" x14ac:dyDescent="0.2">
      <c r="A25" s="21" t="s">
        <v>248</v>
      </c>
      <c r="B25" s="199">
        <v>1424</v>
      </c>
      <c r="C25" s="199">
        <v>1715</v>
      </c>
      <c r="D25" s="198">
        <v>0.83</v>
      </c>
    </row>
    <row r="26" spans="1:4" x14ac:dyDescent="0.2">
      <c r="A26" s="21" t="s">
        <v>249</v>
      </c>
      <c r="B26" s="199">
        <v>1112</v>
      </c>
      <c r="C26" s="199">
        <v>2598</v>
      </c>
      <c r="D26" s="198">
        <v>0.42799999999999999</v>
      </c>
    </row>
    <row r="27" spans="1:4" x14ac:dyDescent="0.2">
      <c r="A27" s="21" t="s">
        <v>250</v>
      </c>
      <c r="B27" s="199">
        <v>1432</v>
      </c>
      <c r="C27" s="199">
        <v>2084</v>
      </c>
      <c r="D27" s="198">
        <v>0.68700000000000006</v>
      </c>
    </row>
    <row r="28" spans="1:4" x14ac:dyDescent="0.2">
      <c r="A28" s="21" t="s">
        <v>251</v>
      </c>
      <c r="B28" s="199">
        <v>3165</v>
      </c>
      <c r="C28" s="199">
        <v>3558</v>
      </c>
      <c r="D28" s="198">
        <v>0.89</v>
      </c>
    </row>
    <row r="29" spans="1:4" x14ac:dyDescent="0.2">
      <c r="A29" s="21" t="s">
        <v>252</v>
      </c>
      <c r="B29" s="199">
        <v>2300</v>
      </c>
      <c r="C29" s="199">
        <v>2811</v>
      </c>
      <c r="D29" s="198">
        <v>0.81799999999999995</v>
      </c>
    </row>
    <row r="30" spans="1:4" x14ac:dyDescent="0.2">
      <c r="A30" s="21" t="s">
        <v>253</v>
      </c>
      <c r="B30" s="199">
        <v>1775</v>
      </c>
      <c r="C30" s="199">
        <v>2110</v>
      </c>
      <c r="D30" s="198">
        <v>0.84099999999999997</v>
      </c>
    </row>
    <row r="31" spans="1:4" x14ac:dyDescent="0.2">
      <c r="A31" s="21" t="s">
        <v>254</v>
      </c>
      <c r="B31" s="199">
        <v>596</v>
      </c>
      <c r="C31" s="199">
        <v>869</v>
      </c>
      <c r="D31" s="198">
        <v>0.68600000000000005</v>
      </c>
    </row>
    <row r="32" spans="1:4" x14ac:dyDescent="0.2">
      <c r="A32" s="21" t="s">
        <v>255</v>
      </c>
      <c r="B32" s="199">
        <v>1058</v>
      </c>
      <c r="C32" s="199">
        <v>2641</v>
      </c>
      <c r="D32" s="198">
        <v>0.40100000000000002</v>
      </c>
    </row>
    <row r="33" spans="1:12" x14ac:dyDescent="0.2">
      <c r="A33" s="21" t="s">
        <v>256</v>
      </c>
      <c r="B33" s="199">
        <v>2294</v>
      </c>
      <c r="C33" s="199">
        <v>3226</v>
      </c>
      <c r="D33" s="198">
        <v>0.71109733415995036</v>
      </c>
    </row>
    <row r="34" spans="1:12" x14ac:dyDescent="0.2">
      <c r="A34" s="21" t="s">
        <v>257</v>
      </c>
      <c r="B34" s="199">
        <v>999</v>
      </c>
      <c r="C34" s="199">
        <v>1522</v>
      </c>
      <c r="D34" s="198">
        <v>0.65637319316688569</v>
      </c>
    </row>
    <row r="35" spans="1:12" x14ac:dyDescent="0.2">
      <c r="A35" s="21" t="s">
        <v>450</v>
      </c>
      <c r="B35" s="199">
        <v>864</v>
      </c>
      <c r="C35" s="199">
        <v>1152</v>
      </c>
      <c r="D35" s="198">
        <v>0.75</v>
      </c>
    </row>
    <row r="36" spans="1:12" x14ac:dyDescent="0.2">
      <c r="A36" s="21" t="s">
        <v>451</v>
      </c>
      <c r="B36" s="199">
        <v>3433</v>
      </c>
      <c r="C36" s="199">
        <v>3985</v>
      </c>
      <c r="D36" s="198">
        <v>0.86148055207026353</v>
      </c>
    </row>
    <row r="37" spans="1:12" x14ac:dyDescent="0.2">
      <c r="A37" s="21" t="s">
        <v>452</v>
      </c>
      <c r="B37" s="199">
        <v>1570</v>
      </c>
      <c r="C37" s="199">
        <v>2188</v>
      </c>
      <c r="D37" s="198">
        <v>0.71755027422303475</v>
      </c>
    </row>
    <row r="38" spans="1:12" x14ac:dyDescent="0.2">
      <c r="A38" s="21" t="s">
        <v>453</v>
      </c>
      <c r="B38" s="199">
        <v>1865</v>
      </c>
      <c r="C38" s="199">
        <v>2233</v>
      </c>
      <c r="D38" s="198">
        <v>0.83519928347514549</v>
      </c>
    </row>
    <row r="39" spans="1:12" x14ac:dyDescent="0.2">
      <c r="A39" s="21" t="s">
        <v>454</v>
      </c>
      <c r="B39" s="199">
        <v>1077</v>
      </c>
      <c r="C39" s="199">
        <v>1718</v>
      </c>
      <c r="D39" s="198">
        <v>0.62689173457508729</v>
      </c>
    </row>
    <row r="40" spans="1:12" x14ac:dyDescent="0.2">
      <c r="A40" s="21" t="s">
        <v>455</v>
      </c>
      <c r="B40" s="199">
        <v>702</v>
      </c>
      <c r="C40" s="199">
        <v>1152</v>
      </c>
      <c r="D40" s="198">
        <v>0.609375</v>
      </c>
    </row>
    <row r="41" spans="1:12" ht="22.5" customHeight="1" x14ac:dyDescent="0.2">
      <c r="A41" s="244" t="s">
        <v>142</v>
      </c>
      <c r="B41" s="244"/>
      <c r="C41" s="244"/>
      <c r="D41" s="244"/>
      <c r="K41" s="135"/>
      <c r="L41" s="135"/>
    </row>
    <row r="42" spans="1:12" ht="22.5" customHeight="1" x14ac:dyDescent="0.2">
      <c r="A42" s="202" t="s">
        <v>382</v>
      </c>
      <c r="B42" s="202"/>
      <c r="C42" s="202"/>
      <c r="D42" s="202"/>
      <c r="E42" s="202"/>
      <c r="F42" s="202"/>
      <c r="G42" s="197"/>
      <c r="H42" s="197"/>
      <c r="I42" s="197"/>
      <c r="J42" s="197"/>
      <c r="K42" s="135"/>
      <c r="L42" s="135"/>
    </row>
    <row r="43" spans="1:12" x14ac:dyDescent="0.2">
      <c r="A43" s="36" t="s">
        <v>143</v>
      </c>
      <c r="B43" s="133"/>
      <c r="C43" s="133"/>
      <c r="D43" s="133"/>
      <c r="E43" s="36"/>
      <c r="F43" s="36"/>
    </row>
    <row r="44" spans="1:12" ht="10.15" customHeight="1" x14ac:dyDescent="0.2"/>
    <row r="64" ht="11.25" customHeight="1" x14ac:dyDescent="0.2"/>
    <row r="65" ht="11.25" customHeight="1" x14ac:dyDescent="0.2"/>
    <row r="66" ht="11.25" customHeight="1" x14ac:dyDescent="0.2"/>
    <row r="67" ht="11.25" customHeight="1" x14ac:dyDescent="0.2"/>
    <row r="68" ht="12" customHeight="1" x14ac:dyDescent="0.2"/>
  </sheetData>
  <mergeCells count="6">
    <mergeCell ref="A42:F42"/>
    <mergeCell ref="A1:F1"/>
    <mergeCell ref="B2:B3"/>
    <mergeCell ref="C2:C3"/>
    <mergeCell ref="D2:D3"/>
    <mergeCell ref="A41:D41"/>
  </mergeCells>
  <phoneticPr fontId="2" type="noConversion"/>
  <pageMargins left="0.70866141732283472" right="0.70866141732283472" top="0.74803149606299213" bottom="0.74803149606299213" header="0.31496062992125984" footer="0.31496062992125984"/>
  <pageSetup paperSize="9" scale="95" orientation="portrait" r:id="rId1"/>
  <headerFooter alignWithMargins="0"/>
  <rowBreaks count="1" manualBreakCount="1">
    <brk id="43" max="5"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D4935-D9C2-4188-9AC1-D896B952B5A7}">
  <sheetPr codeName="Blad35">
    <pageSetUpPr fitToPage="1"/>
  </sheetPr>
  <dimension ref="A1:S79"/>
  <sheetViews>
    <sheetView zoomScaleNormal="100" workbookViewId="0">
      <selection activeCell="I3" sqref="I3"/>
    </sheetView>
  </sheetViews>
  <sheetFormatPr defaultColWidth="10.5703125" defaultRowHeight="11.25" x14ac:dyDescent="0.2"/>
  <cols>
    <col min="1" max="1" width="11.28515625" style="27" customWidth="1"/>
    <col min="2" max="3" width="13" style="76" customWidth="1"/>
    <col min="4" max="4" width="4" style="76" customWidth="1"/>
    <col min="5" max="6" width="13" style="27" customWidth="1"/>
    <col min="7" max="221" width="9.28515625" style="27" customWidth="1"/>
    <col min="222" max="222" width="11.28515625" style="27" customWidth="1"/>
    <col min="223" max="16384" width="10.5703125" style="27"/>
  </cols>
  <sheetData>
    <row r="1" spans="1:8" ht="13.5" customHeight="1" thickBot="1" x14ac:dyDescent="0.25">
      <c r="A1" s="243" t="s">
        <v>212</v>
      </c>
      <c r="B1" s="243"/>
      <c r="C1" s="243"/>
      <c r="D1" s="243"/>
      <c r="E1" s="243"/>
      <c r="F1" s="243"/>
      <c r="G1" s="243"/>
      <c r="H1" s="13"/>
    </row>
    <row r="2" spans="1:8" x14ac:dyDescent="0.2">
      <c r="A2" s="57"/>
      <c r="B2" s="6" t="s">
        <v>183</v>
      </c>
      <c r="C2" s="98"/>
      <c r="D2" s="57"/>
      <c r="E2" s="6" t="s">
        <v>184</v>
      </c>
      <c r="F2" s="98"/>
    </row>
    <row r="3" spans="1:8" x14ac:dyDescent="0.2">
      <c r="A3" s="62"/>
      <c r="B3" s="246" t="s">
        <v>117</v>
      </c>
      <c r="C3" s="246" t="s">
        <v>140</v>
      </c>
      <c r="D3" s="99"/>
      <c r="E3" s="246" t="s">
        <v>117</v>
      </c>
      <c r="F3" s="246" t="s">
        <v>140</v>
      </c>
    </row>
    <row r="4" spans="1:8" x14ac:dyDescent="0.2">
      <c r="A4" s="75" t="s">
        <v>139</v>
      </c>
      <c r="B4" s="238"/>
      <c r="C4" s="238"/>
      <c r="D4" s="78"/>
      <c r="E4" s="238"/>
      <c r="F4" s="238"/>
    </row>
    <row r="5" spans="1:8" x14ac:dyDescent="0.2">
      <c r="A5" s="30" t="s">
        <v>258</v>
      </c>
      <c r="B5" s="96">
        <v>36445</v>
      </c>
      <c r="C5" s="96">
        <v>65395</v>
      </c>
      <c r="D5" s="96"/>
      <c r="E5" s="96">
        <v>21020</v>
      </c>
      <c r="F5" s="96">
        <v>44974</v>
      </c>
    </row>
    <row r="6" spans="1:8" x14ac:dyDescent="0.2">
      <c r="A6" s="137" t="s">
        <v>259</v>
      </c>
      <c r="B6" s="189">
        <v>23800</v>
      </c>
      <c r="C6" s="189">
        <v>39416</v>
      </c>
      <c r="D6" s="189"/>
      <c r="E6" s="189">
        <v>17495</v>
      </c>
      <c r="F6" s="189">
        <v>31705</v>
      </c>
    </row>
    <row r="7" spans="1:8" x14ac:dyDescent="0.2">
      <c r="A7" s="137" t="s">
        <v>260</v>
      </c>
      <c r="B7" s="189">
        <v>19249</v>
      </c>
      <c r="C7" s="189">
        <v>30794</v>
      </c>
      <c r="D7" s="189"/>
      <c r="E7" s="189">
        <v>16468</v>
      </c>
      <c r="F7" s="189">
        <v>28014</v>
      </c>
    </row>
    <row r="8" spans="1:8" x14ac:dyDescent="0.2">
      <c r="A8" s="137" t="s">
        <v>261</v>
      </c>
      <c r="B8" s="189">
        <v>21388</v>
      </c>
      <c r="C8" s="189">
        <v>36610</v>
      </c>
      <c r="D8" s="189"/>
      <c r="E8" s="189">
        <v>18453</v>
      </c>
      <c r="F8" s="189">
        <v>30542</v>
      </c>
    </row>
    <row r="9" spans="1:8" x14ac:dyDescent="0.2">
      <c r="A9" s="137" t="s">
        <v>262</v>
      </c>
      <c r="B9" s="189">
        <v>20949</v>
      </c>
      <c r="C9" s="189">
        <v>34446</v>
      </c>
      <c r="D9" s="189"/>
      <c r="E9" s="189">
        <v>16351</v>
      </c>
      <c r="F9" s="189">
        <v>27002</v>
      </c>
    </row>
    <row r="10" spans="1:8" x14ac:dyDescent="0.2">
      <c r="A10" s="137" t="s">
        <v>263</v>
      </c>
      <c r="B10" s="189">
        <v>18361</v>
      </c>
      <c r="C10" s="189">
        <v>30608</v>
      </c>
      <c r="D10" s="189"/>
      <c r="E10" s="189">
        <v>14369</v>
      </c>
      <c r="F10" s="189">
        <v>23814</v>
      </c>
    </row>
    <row r="11" spans="1:8" x14ac:dyDescent="0.2">
      <c r="A11" s="137" t="s">
        <v>264</v>
      </c>
      <c r="B11" s="189">
        <v>15476</v>
      </c>
      <c r="C11" s="189">
        <v>28080</v>
      </c>
      <c r="D11" s="189"/>
      <c r="E11" s="189">
        <v>12926</v>
      </c>
      <c r="F11" s="189">
        <v>22308</v>
      </c>
    </row>
    <row r="12" spans="1:8" x14ac:dyDescent="0.2">
      <c r="A12" s="137" t="s">
        <v>265</v>
      </c>
      <c r="B12" s="189">
        <v>13525</v>
      </c>
      <c r="C12" s="189">
        <v>24224</v>
      </c>
      <c r="D12" s="189"/>
      <c r="E12" s="189">
        <v>13158</v>
      </c>
      <c r="F12" s="189">
        <v>21722</v>
      </c>
    </row>
    <row r="13" spans="1:8" x14ac:dyDescent="0.2">
      <c r="A13" s="137" t="s">
        <v>266</v>
      </c>
      <c r="B13" s="189">
        <v>18338</v>
      </c>
      <c r="C13" s="189">
        <v>33898</v>
      </c>
      <c r="D13" s="189"/>
      <c r="E13" s="189">
        <v>16053</v>
      </c>
      <c r="F13" s="189">
        <v>27057</v>
      </c>
    </row>
    <row r="14" spans="1:8" x14ac:dyDescent="0.2">
      <c r="A14" s="137" t="s">
        <v>267</v>
      </c>
      <c r="B14" s="189">
        <v>17471</v>
      </c>
      <c r="C14" s="189">
        <v>31635</v>
      </c>
      <c r="D14" s="189"/>
      <c r="E14" s="189">
        <v>17078</v>
      </c>
      <c r="F14" s="189">
        <v>29133</v>
      </c>
    </row>
    <row r="15" spans="1:8" x14ac:dyDescent="0.2">
      <c r="A15" s="137" t="s">
        <v>268</v>
      </c>
      <c r="B15" s="189">
        <v>16521</v>
      </c>
      <c r="C15" s="189">
        <v>28808</v>
      </c>
      <c r="D15" s="189"/>
      <c r="E15" s="189">
        <v>14766</v>
      </c>
      <c r="F15" s="189">
        <v>26205</v>
      </c>
    </row>
    <row r="16" spans="1:8" x14ac:dyDescent="0.2">
      <c r="A16" s="137" t="s">
        <v>269</v>
      </c>
      <c r="B16" s="189">
        <v>16140</v>
      </c>
      <c r="C16" s="189">
        <v>28127</v>
      </c>
      <c r="D16" s="189"/>
      <c r="E16" s="189">
        <v>13280</v>
      </c>
      <c r="F16" s="189">
        <v>22372</v>
      </c>
    </row>
    <row r="17" spans="1:16" x14ac:dyDescent="0.2">
      <c r="A17" s="137" t="s">
        <v>270</v>
      </c>
      <c r="B17" s="189">
        <v>16236</v>
      </c>
      <c r="C17" s="189">
        <v>30685</v>
      </c>
      <c r="D17" s="189"/>
      <c r="E17" s="189">
        <v>12571</v>
      </c>
      <c r="F17" s="189">
        <v>20959</v>
      </c>
    </row>
    <row r="18" spans="1:16" x14ac:dyDescent="0.2">
      <c r="A18" s="137" t="s">
        <v>271</v>
      </c>
      <c r="B18" s="189">
        <v>12824</v>
      </c>
      <c r="C18" s="189">
        <v>22777</v>
      </c>
      <c r="D18" s="189"/>
      <c r="E18" s="189">
        <v>10943</v>
      </c>
      <c r="F18" s="189">
        <v>17548</v>
      </c>
    </row>
    <row r="19" spans="1:16" x14ac:dyDescent="0.2">
      <c r="A19" s="137" t="s">
        <v>272</v>
      </c>
      <c r="B19" s="189">
        <v>10257</v>
      </c>
      <c r="C19" s="189">
        <v>17247</v>
      </c>
      <c r="D19" s="189"/>
      <c r="E19" s="189">
        <v>10823</v>
      </c>
      <c r="F19" s="189">
        <v>17625</v>
      </c>
    </row>
    <row r="20" spans="1:16" x14ac:dyDescent="0.2">
      <c r="A20" s="137" t="s">
        <v>273</v>
      </c>
      <c r="B20" s="189">
        <v>12292</v>
      </c>
      <c r="C20" s="189">
        <v>21244</v>
      </c>
      <c r="D20" s="189"/>
      <c r="E20" s="189">
        <v>11422</v>
      </c>
      <c r="F20" s="189">
        <v>18289</v>
      </c>
    </row>
    <row r="21" spans="1:16" x14ac:dyDescent="0.2">
      <c r="A21" s="137" t="s">
        <v>274</v>
      </c>
      <c r="B21" s="189">
        <v>13677</v>
      </c>
      <c r="C21" s="189">
        <v>25940</v>
      </c>
      <c r="D21" s="189"/>
      <c r="E21" s="189">
        <v>11663</v>
      </c>
      <c r="F21" s="189">
        <v>19399</v>
      </c>
    </row>
    <row r="22" spans="1:16" x14ac:dyDescent="0.2">
      <c r="A22" s="137" t="s">
        <v>275</v>
      </c>
      <c r="B22" s="189">
        <v>13247</v>
      </c>
      <c r="C22" s="189">
        <v>23327</v>
      </c>
      <c r="D22" s="189"/>
      <c r="E22" s="189">
        <v>10154</v>
      </c>
      <c r="F22" s="189">
        <v>17681</v>
      </c>
    </row>
    <row r="23" spans="1:16" x14ac:dyDescent="0.2">
      <c r="A23" s="137" t="s">
        <v>276</v>
      </c>
      <c r="B23" s="189">
        <v>11693</v>
      </c>
      <c r="C23" s="189">
        <v>19244</v>
      </c>
      <c r="D23" s="189"/>
      <c r="E23" s="189">
        <v>9529</v>
      </c>
      <c r="F23" s="189">
        <v>16193</v>
      </c>
    </row>
    <row r="24" spans="1:16" x14ac:dyDescent="0.2">
      <c r="A24" s="137" t="s">
        <v>277</v>
      </c>
      <c r="B24" s="189">
        <v>10431</v>
      </c>
      <c r="C24" s="189">
        <v>16349</v>
      </c>
      <c r="D24" s="189"/>
      <c r="E24" s="189">
        <v>9785</v>
      </c>
      <c r="F24" s="189">
        <v>15997</v>
      </c>
    </row>
    <row r="25" spans="1:16" x14ac:dyDescent="0.2">
      <c r="A25" s="137" t="s">
        <v>247</v>
      </c>
      <c r="B25" s="189">
        <v>12940</v>
      </c>
      <c r="C25" s="189">
        <v>23740</v>
      </c>
      <c r="D25" s="189"/>
      <c r="E25" s="189">
        <v>11774</v>
      </c>
      <c r="F25" s="189">
        <v>21106</v>
      </c>
    </row>
    <row r="26" spans="1:16" x14ac:dyDescent="0.2">
      <c r="A26" s="137" t="s">
        <v>248</v>
      </c>
      <c r="B26" s="189">
        <v>12629</v>
      </c>
      <c r="C26" s="189">
        <v>22236</v>
      </c>
      <c r="D26" s="189"/>
      <c r="E26" s="189">
        <v>12800</v>
      </c>
      <c r="F26" s="189">
        <v>22974</v>
      </c>
    </row>
    <row r="27" spans="1:16" x14ac:dyDescent="0.2">
      <c r="A27" s="137" t="s">
        <v>249</v>
      </c>
      <c r="B27" s="189">
        <v>14319</v>
      </c>
      <c r="C27" s="189">
        <v>23571</v>
      </c>
      <c r="D27" s="189"/>
      <c r="E27" s="189">
        <v>11441</v>
      </c>
      <c r="F27" s="189">
        <v>20595</v>
      </c>
    </row>
    <row r="28" spans="1:16" x14ac:dyDescent="0.2">
      <c r="A28" s="137" t="s">
        <v>250</v>
      </c>
      <c r="B28" s="189">
        <v>13051</v>
      </c>
      <c r="C28" s="189">
        <v>21915</v>
      </c>
      <c r="D28" s="189"/>
      <c r="E28" s="189">
        <v>10860</v>
      </c>
      <c r="F28" s="189">
        <v>19464</v>
      </c>
    </row>
    <row r="29" spans="1:16" x14ac:dyDescent="0.2">
      <c r="A29" s="137" t="s">
        <v>251</v>
      </c>
      <c r="B29" s="189">
        <v>11183</v>
      </c>
      <c r="C29" s="189">
        <v>19194</v>
      </c>
      <c r="D29" s="189"/>
      <c r="E29" s="189">
        <v>9570</v>
      </c>
      <c r="F29" s="189">
        <v>16068</v>
      </c>
    </row>
    <row r="30" spans="1:16" x14ac:dyDescent="0.2">
      <c r="A30" s="137" t="s">
        <v>252</v>
      </c>
      <c r="B30" s="189">
        <v>9111</v>
      </c>
      <c r="C30" s="189">
        <v>17009</v>
      </c>
      <c r="D30" s="189"/>
      <c r="E30" s="189">
        <v>7337</v>
      </c>
      <c r="F30" s="189">
        <v>13208</v>
      </c>
      <c r="K30" s="95"/>
      <c r="L30" s="95"/>
      <c r="M30" s="95"/>
      <c r="N30" s="95"/>
      <c r="P30" s="116"/>
    </row>
    <row r="31" spans="1:16" x14ac:dyDescent="0.2">
      <c r="A31" s="137" t="s">
        <v>253</v>
      </c>
      <c r="B31" s="189">
        <v>7523</v>
      </c>
      <c r="C31" s="189">
        <v>12341</v>
      </c>
      <c r="D31" s="189"/>
      <c r="E31" s="189">
        <v>8423</v>
      </c>
      <c r="F31" s="189">
        <v>14065</v>
      </c>
      <c r="K31" s="95"/>
      <c r="L31" s="95"/>
      <c r="M31" s="95"/>
      <c r="N31" s="95"/>
      <c r="P31" s="116"/>
    </row>
    <row r="32" spans="1:16" x14ac:dyDescent="0.2">
      <c r="A32" s="137" t="s">
        <v>254</v>
      </c>
      <c r="B32" s="189">
        <v>9780</v>
      </c>
      <c r="C32" s="189">
        <v>17706</v>
      </c>
      <c r="D32" s="189"/>
      <c r="E32" s="189">
        <v>8966</v>
      </c>
      <c r="F32" s="189">
        <v>15383</v>
      </c>
      <c r="K32" s="95"/>
      <c r="L32" s="95"/>
      <c r="M32" s="95"/>
      <c r="N32" s="95"/>
      <c r="P32" s="116"/>
    </row>
    <row r="33" spans="1:19" x14ac:dyDescent="0.2">
      <c r="A33" s="137" t="s">
        <v>255</v>
      </c>
      <c r="B33" s="189">
        <v>11562</v>
      </c>
      <c r="C33" s="189">
        <v>18578</v>
      </c>
      <c r="D33" s="189"/>
      <c r="E33" s="189">
        <v>9289</v>
      </c>
      <c r="F33" s="189">
        <v>15210</v>
      </c>
      <c r="K33" s="95"/>
      <c r="L33" s="95"/>
      <c r="M33" s="95"/>
      <c r="N33" s="95"/>
      <c r="P33" s="116"/>
    </row>
    <row r="34" spans="1:19" x14ac:dyDescent="0.2">
      <c r="A34" s="137" t="s">
        <v>256</v>
      </c>
      <c r="B34" s="189">
        <v>11283</v>
      </c>
      <c r="C34" s="189">
        <v>18513</v>
      </c>
      <c r="D34" s="189"/>
      <c r="E34" s="189">
        <v>9737</v>
      </c>
      <c r="F34" s="189">
        <v>15980</v>
      </c>
      <c r="K34" s="95"/>
      <c r="L34" s="95"/>
      <c r="M34" s="95"/>
      <c r="N34" s="95"/>
      <c r="P34" s="116"/>
    </row>
    <row r="35" spans="1:19" x14ac:dyDescent="0.2">
      <c r="A35" s="137" t="s">
        <v>257</v>
      </c>
      <c r="B35" s="189">
        <v>9612</v>
      </c>
      <c r="C35" s="189">
        <v>16253</v>
      </c>
      <c r="D35" s="189"/>
      <c r="E35" s="189">
        <v>8461</v>
      </c>
      <c r="F35" s="189">
        <v>14602</v>
      </c>
      <c r="K35" s="95"/>
      <c r="L35" s="95"/>
      <c r="M35" s="95"/>
      <c r="N35" s="95"/>
      <c r="P35" s="116"/>
    </row>
    <row r="36" spans="1:19" x14ac:dyDescent="0.2">
      <c r="A36" s="137" t="s">
        <v>450</v>
      </c>
      <c r="B36" s="189">
        <v>10403</v>
      </c>
      <c r="C36" s="189">
        <v>16303</v>
      </c>
      <c r="D36" s="189"/>
      <c r="E36" s="189">
        <v>9622</v>
      </c>
      <c r="F36" s="189">
        <v>15445</v>
      </c>
      <c r="K36" s="95"/>
      <c r="L36" s="95"/>
      <c r="M36" s="95"/>
      <c r="N36" s="95"/>
      <c r="P36" s="116"/>
    </row>
    <row r="37" spans="1:19" x14ac:dyDescent="0.2">
      <c r="A37" s="137" t="s">
        <v>451</v>
      </c>
      <c r="B37" s="189">
        <v>12126</v>
      </c>
      <c r="C37" s="189">
        <v>20735</v>
      </c>
      <c r="D37" s="189"/>
      <c r="E37" s="189">
        <v>11348</v>
      </c>
      <c r="F37" s="189">
        <v>19697</v>
      </c>
      <c r="K37" s="95"/>
      <c r="L37" s="95"/>
      <c r="M37" s="95"/>
      <c r="N37" s="95"/>
      <c r="P37" s="116"/>
    </row>
    <row r="38" spans="1:19" x14ac:dyDescent="0.2">
      <c r="A38" s="137" t="s">
        <v>452</v>
      </c>
      <c r="B38" s="189">
        <v>12021</v>
      </c>
      <c r="C38" s="189">
        <v>21143</v>
      </c>
      <c r="D38" s="189"/>
      <c r="E38" s="189">
        <v>12121</v>
      </c>
      <c r="F38" s="189">
        <v>21664</v>
      </c>
      <c r="K38" s="95"/>
      <c r="L38" s="95"/>
      <c r="M38" s="95"/>
      <c r="N38" s="95"/>
      <c r="P38" s="116"/>
    </row>
    <row r="39" spans="1:19" x14ac:dyDescent="0.2">
      <c r="A39" s="137" t="s">
        <v>453</v>
      </c>
      <c r="B39" s="189">
        <v>13542</v>
      </c>
      <c r="C39" s="189">
        <v>22559</v>
      </c>
      <c r="D39" s="189"/>
      <c r="E39" s="189">
        <v>11457</v>
      </c>
      <c r="F39" s="189">
        <v>20996</v>
      </c>
      <c r="K39" s="95"/>
      <c r="L39" s="95"/>
      <c r="M39" s="95"/>
      <c r="N39" s="95"/>
      <c r="P39" s="116"/>
    </row>
    <row r="40" spans="1:19" x14ac:dyDescent="0.2">
      <c r="A40" s="137" t="s">
        <v>454</v>
      </c>
      <c r="B40" s="189">
        <v>10412</v>
      </c>
      <c r="C40" s="189">
        <v>17747</v>
      </c>
      <c r="D40" s="189"/>
      <c r="E40" s="189">
        <v>10788</v>
      </c>
      <c r="F40" s="189">
        <v>18868</v>
      </c>
      <c r="K40" s="95"/>
      <c r="L40" s="95"/>
      <c r="M40" s="95"/>
      <c r="N40" s="95"/>
      <c r="P40" s="116"/>
    </row>
    <row r="41" spans="1:19" x14ac:dyDescent="0.2">
      <c r="A41" s="137" t="s">
        <v>455</v>
      </c>
      <c r="B41" s="189">
        <v>9191</v>
      </c>
      <c r="C41" s="189">
        <v>15570</v>
      </c>
      <c r="D41" s="189"/>
      <c r="E41" s="189">
        <v>8868</v>
      </c>
      <c r="F41" s="189">
        <v>15730</v>
      </c>
      <c r="K41" s="95"/>
      <c r="L41" s="95"/>
      <c r="M41" s="95"/>
      <c r="N41" s="95"/>
      <c r="P41" s="116"/>
    </row>
    <row r="42" spans="1:19" ht="24" customHeight="1" x14ac:dyDescent="0.2">
      <c r="A42" s="244" t="s">
        <v>191</v>
      </c>
      <c r="B42" s="244"/>
      <c r="C42" s="244"/>
      <c r="D42" s="244"/>
      <c r="E42" s="244"/>
      <c r="F42" s="244"/>
      <c r="G42" s="134"/>
      <c r="H42" s="134"/>
      <c r="K42" s="95"/>
      <c r="L42" s="95"/>
      <c r="M42" s="95"/>
      <c r="N42" s="95"/>
      <c r="P42" s="116"/>
      <c r="Q42" s="116"/>
      <c r="R42" s="116"/>
      <c r="S42" s="116"/>
    </row>
    <row r="43" spans="1:19" ht="25.5" customHeight="1" x14ac:dyDescent="0.2">
      <c r="A43" s="202" t="s">
        <v>192</v>
      </c>
      <c r="B43" s="202"/>
      <c r="C43" s="202"/>
      <c r="D43" s="202"/>
      <c r="E43" s="202"/>
      <c r="F43" s="202"/>
      <c r="G43" s="134"/>
      <c r="H43" s="134"/>
      <c r="K43" s="95"/>
      <c r="L43" s="95"/>
      <c r="M43" s="95"/>
      <c r="N43" s="95"/>
      <c r="P43" s="116"/>
      <c r="Q43" s="116"/>
      <c r="R43" s="116"/>
      <c r="S43" s="116"/>
    </row>
    <row r="44" spans="1:19" ht="24.75" customHeight="1" x14ac:dyDescent="0.2">
      <c r="A44" s="202" t="s">
        <v>382</v>
      </c>
      <c r="B44" s="202"/>
      <c r="C44" s="202"/>
      <c r="D44" s="202"/>
      <c r="E44" s="202"/>
      <c r="F44" s="202"/>
      <c r="G44" s="134"/>
      <c r="H44" s="134"/>
      <c r="K44" s="95"/>
      <c r="L44" s="95"/>
      <c r="M44" s="95"/>
      <c r="N44" s="95"/>
      <c r="P44" s="116"/>
      <c r="Q44" s="116"/>
      <c r="R44" s="116"/>
      <c r="S44" s="116"/>
    </row>
    <row r="45" spans="1:19" ht="12.75" x14ac:dyDescent="0.2">
      <c r="A45" s="245" t="s">
        <v>143</v>
      </c>
      <c r="B45" s="211"/>
      <c r="C45" s="211"/>
      <c r="D45" s="211"/>
      <c r="E45" s="211"/>
      <c r="F45" s="211"/>
      <c r="G45" s="211"/>
      <c r="H45" s="211"/>
      <c r="K45" s="95"/>
      <c r="L45" s="95"/>
      <c r="M45" s="95"/>
      <c r="N45" s="95"/>
      <c r="P45" s="116"/>
      <c r="Q45" s="116"/>
      <c r="R45" s="116"/>
      <c r="S45" s="116"/>
    </row>
    <row r="46" spans="1:19" x14ac:dyDescent="0.2">
      <c r="K46" s="95"/>
      <c r="L46" s="95"/>
      <c r="M46" s="95"/>
      <c r="N46" s="95"/>
      <c r="P46" s="116"/>
      <c r="Q46" s="116"/>
      <c r="R46" s="116"/>
      <c r="S46" s="116"/>
    </row>
    <row r="47" spans="1:19" x14ac:dyDescent="0.2">
      <c r="K47" s="95"/>
      <c r="L47" s="95"/>
      <c r="M47" s="95"/>
      <c r="N47" s="95"/>
      <c r="P47" s="116"/>
      <c r="Q47" s="116"/>
      <c r="R47" s="116"/>
      <c r="S47" s="116"/>
    </row>
    <row r="48" spans="1:19" x14ac:dyDescent="0.2">
      <c r="K48" s="95"/>
      <c r="L48" s="95"/>
      <c r="M48" s="95"/>
      <c r="N48" s="95"/>
      <c r="P48" s="116"/>
      <c r="Q48" s="116"/>
      <c r="R48" s="116"/>
      <c r="S48" s="116"/>
    </row>
    <row r="49" spans="13:19" x14ac:dyDescent="0.2">
      <c r="M49" s="95"/>
      <c r="N49" s="95"/>
      <c r="P49" s="116"/>
      <c r="Q49" s="116"/>
      <c r="R49" s="116"/>
      <c r="S49" s="116"/>
    </row>
    <row r="50" spans="13:19" x14ac:dyDescent="0.2">
      <c r="M50" s="95"/>
      <c r="N50" s="95"/>
      <c r="P50" s="116"/>
      <c r="Q50" s="116"/>
      <c r="R50" s="116"/>
      <c r="S50" s="116"/>
    </row>
    <row r="51" spans="13:19" x14ac:dyDescent="0.2">
      <c r="M51" s="95"/>
      <c r="N51" s="95"/>
      <c r="P51" s="116"/>
      <c r="Q51" s="116"/>
      <c r="R51" s="116"/>
      <c r="S51" s="116"/>
    </row>
    <row r="52" spans="13:19" x14ac:dyDescent="0.2">
      <c r="M52" s="95"/>
      <c r="N52" s="95"/>
      <c r="P52" s="116"/>
      <c r="Q52" s="116"/>
      <c r="R52" s="116"/>
      <c r="S52" s="116"/>
    </row>
    <row r="53" spans="13:19" x14ac:dyDescent="0.2">
      <c r="M53" s="95"/>
      <c r="N53" s="95"/>
      <c r="P53" s="116"/>
      <c r="Q53" s="116"/>
      <c r="R53" s="116"/>
      <c r="S53" s="116"/>
    </row>
    <row r="54" spans="13:19" x14ac:dyDescent="0.2">
      <c r="M54" s="95"/>
      <c r="N54" s="95"/>
      <c r="P54" s="116"/>
      <c r="Q54" s="116"/>
      <c r="R54" s="116"/>
      <c r="S54" s="116"/>
    </row>
    <row r="55" spans="13:19" x14ac:dyDescent="0.2">
      <c r="M55" s="95"/>
      <c r="N55" s="95"/>
      <c r="P55" s="116"/>
      <c r="Q55" s="116"/>
      <c r="R55" s="116"/>
      <c r="S55" s="116"/>
    </row>
    <row r="56" spans="13:19" x14ac:dyDescent="0.2">
      <c r="M56" s="95"/>
      <c r="N56" s="95"/>
      <c r="P56" s="116"/>
      <c r="Q56" s="116"/>
      <c r="R56" s="116"/>
      <c r="S56" s="116"/>
    </row>
    <row r="57" spans="13:19" x14ac:dyDescent="0.2">
      <c r="M57" s="95"/>
      <c r="N57" s="95"/>
      <c r="P57" s="116"/>
      <c r="Q57" s="116"/>
      <c r="R57" s="116"/>
      <c r="S57" s="116"/>
    </row>
    <row r="58" spans="13:19" x14ac:dyDescent="0.2">
      <c r="M58" s="95"/>
      <c r="N58" s="95"/>
      <c r="P58" s="116"/>
      <c r="Q58" s="116"/>
      <c r="R58" s="116"/>
      <c r="S58" s="116"/>
    </row>
    <row r="59" spans="13:19" x14ac:dyDescent="0.2">
      <c r="M59" s="95"/>
      <c r="N59" s="95"/>
      <c r="P59" s="116"/>
      <c r="Q59" s="116"/>
      <c r="R59" s="116"/>
      <c r="S59" s="116"/>
    </row>
    <row r="60" spans="13:19" x14ac:dyDescent="0.2">
      <c r="M60" s="95"/>
      <c r="N60" s="95"/>
      <c r="P60" s="116"/>
      <c r="Q60" s="116"/>
      <c r="R60" s="116"/>
      <c r="S60" s="116"/>
    </row>
    <row r="61" spans="13:19" x14ac:dyDescent="0.2">
      <c r="M61" s="95"/>
      <c r="N61" s="95"/>
      <c r="P61" s="116"/>
      <c r="Q61" s="116"/>
      <c r="R61" s="116"/>
      <c r="S61" s="116"/>
    </row>
    <row r="62" spans="13:19" x14ac:dyDescent="0.2">
      <c r="M62" s="95"/>
      <c r="N62" s="95"/>
      <c r="P62" s="116"/>
      <c r="Q62" s="116"/>
      <c r="R62" s="116"/>
      <c r="S62" s="116"/>
    </row>
    <row r="63" spans="13:19" x14ac:dyDescent="0.2">
      <c r="M63" s="95"/>
      <c r="N63" s="95"/>
      <c r="P63" s="116"/>
      <c r="Q63" s="116"/>
      <c r="R63" s="116"/>
      <c r="S63" s="116"/>
    </row>
    <row r="64" spans="13:19" x14ac:dyDescent="0.2">
      <c r="M64" s="95"/>
      <c r="N64" s="95"/>
      <c r="P64" s="116"/>
      <c r="Q64" s="116"/>
      <c r="R64" s="116"/>
      <c r="S64" s="116"/>
    </row>
    <row r="65" spans="13:19" x14ac:dyDescent="0.2">
      <c r="M65" s="95"/>
      <c r="N65" s="95"/>
      <c r="P65" s="116"/>
      <c r="Q65" s="116"/>
      <c r="R65" s="116"/>
      <c r="S65" s="116"/>
    </row>
    <row r="66" spans="13:19" x14ac:dyDescent="0.2">
      <c r="M66" s="95"/>
      <c r="N66" s="95"/>
      <c r="P66" s="116"/>
      <c r="Q66" s="116"/>
      <c r="R66" s="116"/>
      <c r="S66" s="116"/>
    </row>
    <row r="67" spans="13:19" ht="11.25" customHeight="1" x14ac:dyDescent="0.2">
      <c r="Q67" s="116"/>
      <c r="R67" s="116"/>
      <c r="S67" s="116"/>
    </row>
    <row r="68" spans="13:19" ht="11.25" customHeight="1" x14ac:dyDescent="0.2">
      <c r="Q68" s="116"/>
      <c r="R68" s="116"/>
      <c r="S68" s="116"/>
    </row>
    <row r="69" spans="13:19" x14ac:dyDescent="0.2">
      <c r="Q69" s="116"/>
      <c r="R69" s="116"/>
      <c r="S69" s="116"/>
    </row>
    <row r="70" spans="13:19" x14ac:dyDescent="0.2">
      <c r="Q70" s="116"/>
      <c r="R70" s="116"/>
      <c r="S70" s="116"/>
    </row>
    <row r="71" spans="13:19" x14ac:dyDescent="0.2">
      <c r="Q71" s="116"/>
      <c r="R71" s="116"/>
      <c r="S71" s="116"/>
    </row>
    <row r="72" spans="13:19" x14ac:dyDescent="0.2">
      <c r="Q72" s="116"/>
      <c r="R72" s="116"/>
      <c r="S72" s="116"/>
    </row>
    <row r="73" spans="13:19" x14ac:dyDescent="0.2">
      <c r="Q73" s="116"/>
      <c r="R73" s="116"/>
      <c r="S73" s="116"/>
    </row>
    <row r="74" spans="13:19" x14ac:dyDescent="0.2">
      <c r="Q74" s="116"/>
      <c r="R74" s="116"/>
      <c r="S74" s="116"/>
    </row>
    <row r="75" spans="13:19" x14ac:dyDescent="0.2">
      <c r="Q75" s="116"/>
      <c r="R75" s="116"/>
      <c r="S75" s="116"/>
    </row>
    <row r="76" spans="13:19" x14ac:dyDescent="0.2">
      <c r="Q76" s="116"/>
      <c r="R76" s="116"/>
      <c r="S76" s="116"/>
    </row>
    <row r="77" spans="13:19" x14ac:dyDescent="0.2">
      <c r="Q77" s="116"/>
      <c r="R77" s="116"/>
      <c r="S77" s="116"/>
    </row>
    <row r="78" spans="13:19" x14ac:dyDescent="0.2">
      <c r="Q78" s="116"/>
      <c r="R78" s="116"/>
      <c r="S78" s="116"/>
    </row>
    <row r="79" spans="13:19" ht="25.5" customHeight="1" x14ac:dyDescent="0.2"/>
  </sheetData>
  <mergeCells count="9">
    <mergeCell ref="A1:G1"/>
    <mergeCell ref="A43:F43"/>
    <mergeCell ref="A44:F44"/>
    <mergeCell ref="A45:H45"/>
    <mergeCell ref="B3:B4"/>
    <mergeCell ref="C3:C4"/>
    <mergeCell ref="E3:E4"/>
    <mergeCell ref="F3:F4"/>
    <mergeCell ref="A42:F42"/>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707FF-AB82-44BB-9BEC-35E19A4C861D}">
  <dimension ref="A1:A4"/>
  <sheetViews>
    <sheetView workbookViewId="0"/>
  </sheetViews>
  <sheetFormatPr defaultRowHeight="12.75" x14ac:dyDescent="0.2"/>
  <sheetData>
    <row r="1" spans="1:1" x14ac:dyDescent="0.2">
      <c r="A1" s="183" t="s">
        <v>286</v>
      </c>
    </row>
    <row r="2" spans="1:1" x14ac:dyDescent="0.2">
      <c r="A2" s="183" t="s">
        <v>447</v>
      </c>
    </row>
    <row r="3" spans="1:1" x14ac:dyDescent="0.2">
      <c r="A3" s="183" t="s">
        <v>448</v>
      </c>
    </row>
    <row r="4" spans="1:1" x14ac:dyDescent="0.2">
      <c r="A4" s="183" t="s">
        <v>449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0FC61-E8A9-4E50-9770-51716A22C318}">
  <sheetPr codeName="Blad5">
    <pageSetUpPr fitToPage="1"/>
  </sheetPr>
  <dimension ref="A1:N30"/>
  <sheetViews>
    <sheetView zoomScaleNormal="100" workbookViewId="0">
      <selection sqref="A1:M1"/>
    </sheetView>
  </sheetViews>
  <sheetFormatPr defaultColWidth="9.28515625" defaultRowHeight="11.25" x14ac:dyDescent="0.2"/>
  <cols>
    <col min="1" max="1" width="7.28515625" style="27" customWidth="1"/>
    <col min="2" max="2" width="6.28515625" style="27" customWidth="1"/>
    <col min="3" max="5" width="7.5703125" style="27" customWidth="1"/>
    <col min="6" max="6" width="0.5703125" style="27" customWidth="1"/>
    <col min="7" max="9" width="7.5703125" style="27" customWidth="1"/>
    <col min="10" max="10" width="0.5703125" style="27" customWidth="1"/>
    <col min="11" max="12" width="7.5703125" style="27" customWidth="1"/>
    <col min="13" max="13" width="10.140625" style="27" customWidth="1"/>
    <col min="14" max="16384" width="9.28515625" style="27"/>
  </cols>
  <sheetData>
    <row r="1" spans="1:13" ht="12" thickBot="1" x14ac:dyDescent="0.25">
      <c r="A1" s="201" t="s">
        <v>204</v>
      </c>
      <c r="B1" s="201"/>
      <c r="C1" s="201"/>
      <c r="D1" s="201"/>
      <c r="E1" s="201"/>
      <c r="F1" s="201"/>
      <c r="G1" s="201"/>
      <c r="H1" s="201"/>
      <c r="I1" s="201"/>
      <c r="J1" s="201"/>
      <c r="K1" s="201"/>
      <c r="L1" s="201"/>
      <c r="M1" s="201"/>
    </row>
    <row r="2" spans="1:13" s="39" customFormat="1" ht="22.5" customHeight="1" x14ac:dyDescent="0.2">
      <c r="A2" s="37"/>
      <c r="B2" s="37"/>
      <c r="C2" s="205" t="s">
        <v>201</v>
      </c>
      <c r="D2" s="206"/>
      <c r="E2" s="206"/>
      <c r="F2" s="38"/>
      <c r="G2" s="205" t="s">
        <v>222</v>
      </c>
      <c r="H2" s="206"/>
      <c r="I2" s="206"/>
      <c r="J2" s="38"/>
      <c r="K2" s="205" t="s">
        <v>205</v>
      </c>
      <c r="L2" s="206"/>
      <c r="M2" s="206"/>
    </row>
    <row r="3" spans="1:13" s="39" customFormat="1" ht="13.5" customHeight="1" x14ac:dyDescent="0.2">
      <c r="A3" s="156"/>
      <c r="B3" s="156"/>
      <c r="C3" s="28" t="str">
        <f>Månad!A2</f>
        <v>Maj-26</v>
      </c>
      <c r="D3" s="28" t="str">
        <f>Månad!A3</f>
        <v>Apr-26</v>
      </c>
      <c r="E3" s="28" t="str">
        <f>Månad!A4</f>
        <v>Maj-25</v>
      </c>
      <c r="F3" s="29"/>
      <c r="G3" s="28" t="str">
        <f t="shared" ref="G3:I3" si="0">C3</f>
        <v>Maj-26</v>
      </c>
      <c r="H3" s="28" t="str">
        <f t="shared" si="0"/>
        <v>Apr-26</v>
      </c>
      <c r="I3" s="28" t="str">
        <f t="shared" si="0"/>
        <v>Maj-25</v>
      </c>
      <c r="J3" s="29"/>
      <c r="K3" s="28" t="str">
        <f>C3</f>
        <v>Maj-26</v>
      </c>
      <c r="L3" s="28" t="str">
        <f t="shared" ref="L3:M3" si="1">D3</f>
        <v>Apr-26</v>
      </c>
      <c r="M3" s="28" t="str">
        <f t="shared" si="1"/>
        <v>Maj-25</v>
      </c>
    </row>
    <row r="4" spans="1:13" x14ac:dyDescent="0.2">
      <c r="A4" s="8" t="s">
        <v>55</v>
      </c>
      <c r="B4" s="8" t="s">
        <v>56</v>
      </c>
      <c r="C4" s="154" t="s">
        <v>278</v>
      </c>
      <c r="D4" s="154" t="s">
        <v>281</v>
      </c>
      <c r="E4" s="154" t="s">
        <v>284</v>
      </c>
      <c r="F4" s="155"/>
      <c r="G4" s="154" t="s">
        <v>278</v>
      </c>
      <c r="H4" s="154" t="s">
        <v>281</v>
      </c>
      <c r="I4" s="154" t="s">
        <v>284</v>
      </c>
      <c r="J4" s="83"/>
      <c r="K4" s="82"/>
      <c r="L4" s="82"/>
      <c r="M4" s="82"/>
    </row>
    <row r="5" spans="1:13" x14ac:dyDescent="0.2">
      <c r="A5" s="27" t="s">
        <v>57</v>
      </c>
      <c r="B5" s="1" t="s">
        <v>202</v>
      </c>
      <c r="C5" s="18">
        <v>150</v>
      </c>
      <c r="D5" s="18">
        <v>150</v>
      </c>
      <c r="E5" s="18">
        <v>110</v>
      </c>
      <c r="F5" s="18"/>
      <c r="G5" s="18">
        <v>28</v>
      </c>
      <c r="H5" s="18">
        <v>37</v>
      </c>
      <c r="I5" s="18">
        <v>28</v>
      </c>
      <c r="J5" s="61"/>
      <c r="K5" s="19">
        <f t="shared" ref="K5:K11" si="2">G5/C5*100</f>
        <v>18.666666666666668</v>
      </c>
      <c r="L5" s="19">
        <f t="shared" ref="L5:M11" si="3">H5/D5*100</f>
        <v>24.666666666666668</v>
      </c>
      <c r="M5" s="19">
        <f t="shared" si="3"/>
        <v>25.454545454545453</v>
      </c>
    </row>
    <row r="6" spans="1:13" x14ac:dyDescent="0.2">
      <c r="B6" s="27" t="s">
        <v>58</v>
      </c>
      <c r="C6" s="18">
        <v>570</v>
      </c>
      <c r="D6" s="18">
        <v>577</v>
      </c>
      <c r="E6" s="18">
        <v>571</v>
      </c>
      <c r="F6" s="18"/>
      <c r="G6" s="18">
        <v>172</v>
      </c>
      <c r="H6" s="18">
        <v>172</v>
      </c>
      <c r="I6" s="18">
        <v>175</v>
      </c>
      <c r="J6" s="61"/>
      <c r="K6" s="19">
        <f t="shared" si="2"/>
        <v>30.175438596491226</v>
      </c>
      <c r="L6" s="19">
        <f t="shared" si="3"/>
        <v>29.809358752166375</v>
      </c>
      <c r="M6" s="19">
        <f t="shared" si="3"/>
        <v>30.64798598949212</v>
      </c>
    </row>
    <row r="7" spans="1:13" x14ac:dyDescent="0.2">
      <c r="B7" s="27" t="s">
        <v>59</v>
      </c>
      <c r="C7" s="18">
        <v>2844</v>
      </c>
      <c r="D7" s="18">
        <v>2925</v>
      </c>
      <c r="E7" s="18">
        <v>3092</v>
      </c>
      <c r="F7" s="18"/>
      <c r="G7" s="18">
        <v>511</v>
      </c>
      <c r="H7" s="18">
        <v>562</v>
      </c>
      <c r="I7" s="18">
        <v>480</v>
      </c>
      <c r="J7" s="61"/>
      <c r="K7" s="19">
        <f t="shared" si="2"/>
        <v>17.967651195499297</v>
      </c>
      <c r="L7" s="19">
        <f t="shared" si="3"/>
        <v>19.213675213675213</v>
      </c>
      <c r="M7" s="19">
        <f t="shared" si="3"/>
        <v>15.523932729624837</v>
      </c>
    </row>
    <row r="8" spans="1:13" x14ac:dyDescent="0.2">
      <c r="B8" s="27" t="s">
        <v>60</v>
      </c>
      <c r="C8" s="18">
        <v>3141</v>
      </c>
      <c r="D8" s="18">
        <v>3106</v>
      </c>
      <c r="E8" s="18">
        <v>3199</v>
      </c>
      <c r="F8" s="18"/>
      <c r="G8" s="18">
        <v>845</v>
      </c>
      <c r="H8" s="18">
        <v>839</v>
      </c>
      <c r="I8" s="18">
        <v>757</v>
      </c>
      <c r="J8" s="61"/>
      <c r="K8" s="19">
        <f t="shared" si="2"/>
        <v>26.902260426615726</v>
      </c>
      <c r="L8" s="19">
        <f t="shared" si="3"/>
        <v>27.012234385061173</v>
      </c>
      <c r="M8" s="19">
        <f t="shared" si="3"/>
        <v>23.663644889027822</v>
      </c>
    </row>
    <row r="9" spans="1:13" x14ac:dyDescent="0.2">
      <c r="B9" s="27" t="s">
        <v>61</v>
      </c>
      <c r="C9" s="18">
        <v>2144</v>
      </c>
      <c r="D9" s="18">
        <v>2097</v>
      </c>
      <c r="E9" s="18">
        <v>2239</v>
      </c>
      <c r="F9" s="18"/>
      <c r="G9" s="18">
        <v>622</v>
      </c>
      <c r="H9" s="18">
        <v>596</v>
      </c>
      <c r="I9" s="18">
        <v>605</v>
      </c>
      <c r="J9" s="61"/>
      <c r="K9" s="19">
        <f t="shared" si="2"/>
        <v>29.011194029850746</v>
      </c>
      <c r="L9" s="19">
        <f t="shared" si="3"/>
        <v>28.421554601812112</v>
      </c>
      <c r="M9" s="19">
        <f t="shared" si="3"/>
        <v>27.020991514068783</v>
      </c>
    </row>
    <row r="10" spans="1:13" x14ac:dyDescent="0.2">
      <c r="B10" s="1" t="s">
        <v>301</v>
      </c>
      <c r="C10" s="18">
        <v>1959</v>
      </c>
      <c r="D10" s="18">
        <v>1946</v>
      </c>
      <c r="E10" s="18">
        <v>1783</v>
      </c>
      <c r="F10" s="18"/>
      <c r="G10" s="18">
        <v>574</v>
      </c>
      <c r="H10" s="18">
        <v>584</v>
      </c>
      <c r="I10" s="18">
        <v>486</v>
      </c>
      <c r="J10" s="61"/>
      <c r="K10" s="19">
        <f t="shared" si="2"/>
        <v>29.300663603879528</v>
      </c>
      <c r="L10" s="19">
        <f t="shared" si="3"/>
        <v>30.01027749229188</v>
      </c>
      <c r="M10" s="19">
        <f t="shared" si="3"/>
        <v>27.257431295569269</v>
      </c>
    </row>
    <row r="11" spans="1:13" x14ac:dyDescent="0.2">
      <c r="B11" s="13" t="s">
        <v>302</v>
      </c>
      <c r="C11" s="15">
        <v>10808</v>
      </c>
      <c r="D11" s="15">
        <v>10801</v>
      </c>
      <c r="E11" s="15">
        <v>10994</v>
      </c>
      <c r="F11" s="15"/>
      <c r="G11" s="15">
        <v>2752</v>
      </c>
      <c r="H11" s="15">
        <v>2790</v>
      </c>
      <c r="I11" s="15">
        <v>2531</v>
      </c>
      <c r="J11" s="62"/>
      <c r="K11" s="16">
        <f t="shared" si="2"/>
        <v>25.462620281273129</v>
      </c>
      <c r="L11" s="16">
        <f t="shared" si="3"/>
        <v>25.83094157948338</v>
      </c>
      <c r="M11" s="16">
        <f t="shared" si="3"/>
        <v>23.021648171730035</v>
      </c>
    </row>
    <row r="12" spans="1:13" s="13" customFormat="1" x14ac:dyDescent="0.2">
      <c r="B12" s="36"/>
      <c r="C12" s="18"/>
      <c r="D12" s="18"/>
      <c r="E12" s="94"/>
      <c r="F12" s="94"/>
      <c r="G12" s="94"/>
      <c r="H12" s="94"/>
      <c r="I12" s="94"/>
      <c r="J12" s="84"/>
      <c r="K12" s="61"/>
      <c r="L12" s="61"/>
      <c r="M12" s="61"/>
    </row>
    <row r="13" spans="1:13" ht="11.25" customHeight="1" x14ac:dyDescent="0.2">
      <c r="A13" s="27" t="s">
        <v>62</v>
      </c>
      <c r="B13" s="1" t="s">
        <v>202</v>
      </c>
      <c r="C13" s="18">
        <v>222</v>
      </c>
      <c r="D13" s="18">
        <v>218</v>
      </c>
      <c r="E13" s="18">
        <v>200</v>
      </c>
      <c r="F13" s="18"/>
      <c r="G13" s="18">
        <v>48</v>
      </c>
      <c r="H13" s="18">
        <v>47</v>
      </c>
      <c r="I13" s="18">
        <v>45</v>
      </c>
      <c r="J13" s="61"/>
      <c r="K13" s="19">
        <f t="shared" ref="K13:M19" si="4">G13/C13*100</f>
        <v>21.621621621621621</v>
      </c>
      <c r="L13" s="19">
        <f t="shared" si="4"/>
        <v>21.559633027522938</v>
      </c>
      <c r="M13" s="19">
        <f t="shared" si="4"/>
        <v>22.5</v>
      </c>
    </row>
    <row r="14" spans="1:13" x14ac:dyDescent="0.2">
      <c r="B14" s="1" t="s">
        <v>58</v>
      </c>
      <c r="C14" s="18">
        <v>892</v>
      </c>
      <c r="D14" s="18">
        <v>934</v>
      </c>
      <c r="E14" s="18">
        <v>907</v>
      </c>
      <c r="F14" s="18"/>
      <c r="G14" s="18">
        <v>269</v>
      </c>
      <c r="H14" s="18">
        <v>268</v>
      </c>
      <c r="I14" s="18">
        <v>301</v>
      </c>
      <c r="J14" s="61"/>
      <c r="K14" s="19">
        <f t="shared" si="4"/>
        <v>30.156950672645738</v>
      </c>
      <c r="L14" s="19">
        <f t="shared" si="4"/>
        <v>28.693790149892934</v>
      </c>
      <c r="M14" s="19">
        <f t="shared" si="4"/>
        <v>33.18632855567806</v>
      </c>
    </row>
    <row r="15" spans="1:13" x14ac:dyDescent="0.2">
      <c r="B15" s="27" t="s">
        <v>59</v>
      </c>
      <c r="C15" s="18">
        <v>2978</v>
      </c>
      <c r="D15" s="18">
        <v>2934</v>
      </c>
      <c r="E15" s="18">
        <v>3315</v>
      </c>
      <c r="F15" s="18"/>
      <c r="G15" s="18">
        <v>510</v>
      </c>
      <c r="H15" s="18">
        <v>509</v>
      </c>
      <c r="I15" s="18">
        <v>517</v>
      </c>
      <c r="J15" s="61"/>
      <c r="K15" s="19">
        <f t="shared" si="4"/>
        <v>17.125587642713231</v>
      </c>
      <c r="L15" s="19">
        <f t="shared" si="4"/>
        <v>17.34832992501704</v>
      </c>
      <c r="M15" s="19">
        <f t="shared" si="4"/>
        <v>15.59577677224736</v>
      </c>
    </row>
    <row r="16" spans="1:13" x14ac:dyDescent="0.2">
      <c r="B16" s="27" t="s">
        <v>60</v>
      </c>
      <c r="C16" s="18">
        <v>2918</v>
      </c>
      <c r="D16" s="18">
        <v>2941</v>
      </c>
      <c r="E16" s="18">
        <v>3074</v>
      </c>
      <c r="F16" s="18"/>
      <c r="G16" s="18">
        <v>678</v>
      </c>
      <c r="H16" s="18">
        <v>680</v>
      </c>
      <c r="I16" s="18">
        <v>661</v>
      </c>
      <c r="J16" s="61"/>
      <c r="K16" s="19">
        <f t="shared" si="4"/>
        <v>23.235092529129542</v>
      </c>
      <c r="L16" s="19">
        <f t="shared" si="4"/>
        <v>23.121387283236995</v>
      </c>
      <c r="M16" s="19">
        <f t="shared" si="4"/>
        <v>21.502927781392323</v>
      </c>
    </row>
    <row r="17" spans="1:14" x14ac:dyDescent="0.2">
      <c r="B17" s="27" t="s">
        <v>61</v>
      </c>
      <c r="C17" s="18">
        <v>2323</v>
      </c>
      <c r="D17" s="18">
        <v>2378</v>
      </c>
      <c r="E17" s="18">
        <v>2399</v>
      </c>
      <c r="F17" s="18"/>
      <c r="G17" s="18">
        <v>612</v>
      </c>
      <c r="H17" s="18">
        <v>635</v>
      </c>
      <c r="I17" s="18">
        <v>590</v>
      </c>
      <c r="J17" s="61"/>
      <c r="K17" s="19">
        <f t="shared" si="4"/>
        <v>26.345243219974172</v>
      </c>
      <c r="L17" s="19">
        <f t="shared" si="4"/>
        <v>26.703111858704791</v>
      </c>
      <c r="M17" s="19">
        <f t="shared" si="4"/>
        <v>24.593580658607753</v>
      </c>
    </row>
    <row r="18" spans="1:14" x14ac:dyDescent="0.2">
      <c r="B18" s="1" t="s">
        <v>301</v>
      </c>
      <c r="C18" s="18">
        <v>2186</v>
      </c>
      <c r="D18" s="18">
        <v>2204</v>
      </c>
      <c r="E18" s="18">
        <v>2152</v>
      </c>
      <c r="F18" s="18"/>
      <c r="G18" s="18">
        <v>652</v>
      </c>
      <c r="H18" s="18">
        <v>651</v>
      </c>
      <c r="I18" s="18">
        <v>563</v>
      </c>
      <c r="J18" s="61"/>
      <c r="K18" s="19">
        <f t="shared" si="4"/>
        <v>29.826166514181153</v>
      </c>
      <c r="L18" s="19">
        <f t="shared" si="4"/>
        <v>29.537205081669693</v>
      </c>
      <c r="M18" s="19">
        <f t="shared" si="4"/>
        <v>26.161710037174725</v>
      </c>
    </row>
    <row r="19" spans="1:14" x14ac:dyDescent="0.2">
      <c r="B19" s="13" t="s">
        <v>302</v>
      </c>
      <c r="C19" s="15">
        <v>11519</v>
      </c>
      <c r="D19" s="15">
        <v>11609</v>
      </c>
      <c r="E19" s="15">
        <v>12047</v>
      </c>
      <c r="F19" s="15"/>
      <c r="G19" s="15">
        <v>2769</v>
      </c>
      <c r="H19" s="15">
        <v>2790</v>
      </c>
      <c r="I19" s="15">
        <v>2677</v>
      </c>
      <c r="J19" s="62"/>
      <c r="K19" s="16">
        <f t="shared" si="4"/>
        <v>24.038545012587896</v>
      </c>
      <c r="L19" s="16">
        <f t="shared" si="4"/>
        <v>24.033077784477559</v>
      </c>
      <c r="M19" s="16">
        <f t="shared" si="4"/>
        <v>22.221299908690963</v>
      </c>
    </row>
    <row r="21" spans="1:14" ht="11.25" customHeight="1" x14ac:dyDescent="0.2">
      <c r="A21" s="27" t="s">
        <v>63</v>
      </c>
      <c r="B21" s="1" t="s">
        <v>202</v>
      </c>
      <c r="C21" s="31">
        <v>372</v>
      </c>
      <c r="D21" s="31">
        <v>368</v>
      </c>
      <c r="E21" s="31">
        <v>310</v>
      </c>
      <c r="F21" s="31"/>
      <c r="G21" s="31">
        <v>76</v>
      </c>
      <c r="H21" s="31">
        <v>84</v>
      </c>
      <c r="I21" s="31">
        <v>73</v>
      </c>
      <c r="J21" s="61"/>
      <c r="K21" s="19">
        <f t="shared" ref="K21:M27" si="5">G21/C21*100</f>
        <v>20.43010752688172</v>
      </c>
      <c r="L21" s="19">
        <f t="shared" si="5"/>
        <v>22.826086956521738</v>
      </c>
      <c r="M21" s="19">
        <f t="shared" si="5"/>
        <v>23.548387096774192</v>
      </c>
    </row>
    <row r="22" spans="1:14" x14ac:dyDescent="0.2">
      <c r="B22" s="27" t="s">
        <v>58</v>
      </c>
      <c r="C22" s="31">
        <v>1462</v>
      </c>
      <c r="D22" s="31">
        <v>1511</v>
      </c>
      <c r="E22" s="31">
        <v>1478</v>
      </c>
      <c r="F22" s="31"/>
      <c r="G22" s="31">
        <v>441</v>
      </c>
      <c r="H22" s="31">
        <v>440</v>
      </c>
      <c r="I22" s="31">
        <v>476</v>
      </c>
      <c r="J22" s="61"/>
      <c r="K22" s="19">
        <f t="shared" si="5"/>
        <v>30.164158686730509</v>
      </c>
      <c r="L22" s="19">
        <f t="shared" si="5"/>
        <v>29.119788219722036</v>
      </c>
      <c r="M22" s="19">
        <f t="shared" si="5"/>
        <v>32.205683355886336</v>
      </c>
    </row>
    <row r="23" spans="1:14" x14ac:dyDescent="0.2">
      <c r="B23" s="27" t="s">
        <v>59</v>
      </c>
      <c r="C23" s="31">
        <v>5822</v>
      </c>
      <c r="D23" s="31">
        <v>5859</v>
      </c>
      <c r="E23" s="31">
        <v>6407</v>
      </c>
      <c r="F23" s="31"/>
      <c r="G23" s="31">
        <v>1021</v>
      </c>
      <c r="H23" s="31">
        <v>1071</v>
      </c>
      <c r="I23" s="31">
        <v>997</v>
      </c>
      <c r="J23" s="61"/>
      <c r="K23" s="19">
        <f t="shared" si="5"/>
        <v>17.536928890415666</v>
      </c>
      <c r="L23" s="19">
        <f t="shared" si="5"/>
        <v>18.27956989247312</v>
      </c>
      <c r="M23" s="19">
        <f t="shared" si="5"/>
        <v>15.561105041361012</v>
      </c>
    </row>
    <row r="24" spans="1:14" x14ac:dyDescent="0.2">
      <c r="B24" s="27" t="s">
        <v>60</v>
      </c>
      <c r="C24" s="31">
        <v>6059</v>
      </c>
      <c r="D24" s="31">
        <v>6047</v>
      </c>
      <c r="E24" s="31">
        <v>6273</v>
      </c>
      <c r="F24" s="31"/>
      <c r="G24" s="31">
        <v>1523</v>
      </c>
      <c r="H24" s="31">
        <v>1519</v>
      </c>
      <c r="I24" s="31">
        <v>1418</v>
      </c>
      <c r="J24" s="61"/>
      <c r="K24" s="19">
        <f t="shared" si="5"/>
        <v>25.136161082686915</v>
      </c>
      <c r="L24" s="19">
        <f t="shared" si="5"/>
        <v>25.119894162394573</v>
      </c>
      <c r="M24" s="19">
        <f t="shared" si="5"/>
        <v>22.604814283436951</v>
      </c>
    </row>
    <row r="25" spans="1:14" x14ac:dyDescent="0.2">
      <c r="B25" s="27" t="s">
        <v>61</v>
      </c>
      <c r="C25" s="31">
        <v>4467</v>
      </c>
      <c r="D25" s="31">
        <v>4475</v>
      </c>
      <c r="E25" s="31">
        <v>4638</v>
      </c>
      <c r="F25" s="31"/>
      <c r="G25" s="31">
        <v>1234</v>
      </c>
      <c r="H25" s="31">
        <v>1231</v>
      </c>
      <c r="I25" s="31">
        <v>1195</v>
      </c>
      <c r="J25" s="61"/>
      <c r="K25" s="19">
        <f t="shared" si="5"/>
        <v>27.624804119095593</v>
      </c>
      <c r="L25" s="19">
        <f t="shared" si="5"/>
        <v>27.508379888268159</v>
      </c>
      <c r="M25" s="19">
        <f t="shared" si="5"/>
        <v>25.76541612764122</v>
      </c>
    </row>
    <row r="26" spans="1:14" x14ac:dyDescent="0.2">
      <c r="B26" s="1" t="s">
        <v>301</v>
      </c>
      <c r="C26" s="31">
        <v>4145</v>
      </c>
      <c r="D26" s="31">
        <v>4150</v>
      </c>
      <c r="E26" s="31">
        <v>3935</v>
      </c>
      <c r="F26" s="31"/>
      <c r="G26" s="31">
        <v>1226</v>
      </c>
      <c r="H26" s="31">
        <v>1235</v>
      </c>
      <c r="I26" s="31">
        <v>1049</v>
      </c>
      <c r="J26" s="61"/>
      <c r="K26" s="19">
        <f t="shared" si="5"/>
        <v>29.577804583835949</v>
      </c>
      <c r="L26" s="19">
        <f t="shared" si="5"/>
        <v>29.759036144578317</v>
      </c>
      <c r="M26" s="19">
        <f t="shared" si="5"/>
        <v>26.658195679796698</v>
      </c>
    </row>
    <row r="27" spans="1:14" ht="12" thickBot="1" x14ac:dyDescent="0.25">
      <c r="B27" s="22" t="s">
        <v>302</v>
      </c>
      <c r="C27" s="15">
        <v>22327</v>
      </c>
      <c r="D27" s="15">
        <v>22410</v>
      </c>
      <c r="E27" s="15">
        <v>23041</v>
      </c>
      <c r="F27" s="15"/>
      <c r="G27" s="15">
        <v>5521</v>
      </c>
      <c r="H27" s="15">
        <v>5580</v>
      </c>
      <c r="I27" s="15">
        <v>5208</v>
      </c>
      <c r="J27" s="62"/>
      <c r="K27" s="16">
        <f t="shared" si="5"/>
        <v>24.72790791418462</v>
      </c>
      <c r="L27" s="16">
        <f t="shared" si="5"/>
        <v>24.899598393574294</v>
      </c>
      <c r="M27" s="16">
        <f t="shared" si="5"/>
        <v>22.603185625623887</v>
      </c>
    </row>
    <row r="28" spans="1:14" s="13" customFormat="1" ht="21.75" customHeight="1" x14ac:dyDescent="0.2">
      <c r="A28" s="204" t="s">
        <v>354</v>
      </c>
      <c r="B28" s="207"/>
      <c r="C28" s="207"/>
      <c r="D28" s="207"/>
      <c r="E28" s="207"/>
      <c r="F28" s="207"/>
      <c r="G28" s="207"/>
      <c r="H28" s="207"/>
      <c r="I28" s="207"/>
      <c r="J28" s="207"/>
      <c r="K28" s="207"/>
      <c r="L28" s="207"/>
      <c r="M28" s="207"/>
    </row>
    <row r="29" spans="1:14" ht="21" customHeight="1" x14ac:dyDescent="0.2">
      <c r="A29" s="202" t="s">
        <v>299</v>
      </c>
      <c r="B29" s="202"/>
      <c r="C29" s="202"/>
      <c r="D29" s="202"/>
      <c r="E29" s="202"/>
      <c r="F29" s="202"/>
      <c r="G29" s="202"/>
      <c r="H29" s="202"/>
      <c r="I29" s="202"/>
      <c r="J29" s="202"/>
      <c r="K29" s="202"/>
      <c r="L29" s="202"/>
      <c r="M29" s="202"/>
      <c r="N29" s="136"/>
    </row>
    <row r="30" spans="1:14" x14ac:dyDescent="0.2">
      <c r="A30" s="36"/>
    </row>
  </sheetData>
  <mergeCells count="6">
    <mergeCell ref="A29:M29"/>
    <mergeCell ref="A1:M1"/>
    <mergeCell ref="C2:E2"/>
    <mergeCell ref="G2:I2"/>
    <mergeCell ref="K2:M2"/>
    <mergeCell ref="A28:M28"/>
  </mergeCells>
  <phoneticPr fontId="2" type="noConversion"/>
  <pageMargins left="0.75" right="0.75" top="1" bottom="1" header="0.5" footer="0.5"/>
  <pageSetup paperSize="9" orientation="portrait" r:id="rId1"/>
  <headerFooter alignWithMargins="0">
    <oddHeader>&amp;C&amp;8Hela staden - Kvarstående sökande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D2AC4-42E1-43EF-8B79-A5C6E8611407}">
  <sheetPr codeName="Blad1">
    <pageSetUpPr fitToPage="1"/>
  </sheetPr>
  <dimension ref="A1:M43"/>
  <sheetViews>
    <sheetView zoomScaleNormal="100" workbookViewId="0">
      <selection sqref="A1:L1"/>
    </sheetView>
  </sheetViews>
  <sheetFormatPr defaultColWidth="9.28515625" defaultRowHeight="11.25" x14ac:dyDescent="0.2"/>
  <cols>
    <col min="1" max="1" width="21.28515625" style="1" customWidth="1"/>
    <col min="2" max="4" width="7.5703125" style="1" customWidth="1"/>
    <col min="5" max="5" width="0.5703125" style="1" customWidth="1"/>
    <col min="6" max="8" width="7.5703125" style="1" customWidth="1"/>
    <col min="9" max="9" width="0.5703125" style="1" customWidth="1"/>
    <col min="10" max="12" width="7.5703125" style="1" customWidth="1"/>
    <col min="13" max="13" width="11.42578125" style="1" customWidth="1"/>
    <col min="14" max="16384" width="9.28515625" style="1"/>
  </cols>
  <sheetData>
    <row r="1" spans="1:12" ht="12" customHeight="1" thickBot="1" x14ac:dyDescent="0.25">
      <c r="A1" s="208" t="s">
        <v>303</v>
      </c>
      <c r="B1" s="209"/>
      <c r="C1" s="209"/>
      <c r="D1" s="209"/>
      <c r="E1" s="209"/>
      <c r="F1" s="209"/>
      <c r="G1" s="209"/>
      <c r="H1" s="209"/>
      <c r="I1" s="209"/>
      <c r="J1" s="209"/>
      <c r="K1" s="209"/>
      <c r="L1" s="209"/>
    </row>
    <row r="2" spans="1:12" ht="18" customHeight="1" x14ac:dyDescent="0.2">
      <c r="A2" s="2" t="s">
        <v>64</v>
      </c>
      <c r="B2" s="4" t="s">
        <v>65</v>
      </c>
      <c r="C2" s="4"/>
      <c r="D2" s="4"/>
      <c r="E2" s="2"/>
      <c r="F2" s="4" t="s">
        <v>66</v>
      </c>
      <c r="G2" s="4"/>
      <c r="H2" s="4"/>
      <c r="I2" s="2"/>
      <c r="J2" s="4" t="s">
        <v>63</v>
      </c>
      <c r="K2" s="4"/>
      <c r="L2" s="4"/>
    </row>
    <row r="3" spans="1:12" x14ac:dyDescent="0.2">
      <c r="B3" s="28" t="str">
        <f>Månad!A2</f>
        <v>Maj-26</v>
      </c>
      <c r="C3" s="28" t="str">
        <f>Månad!A3</f>
        <v>Apr-26</v>
      </c>
      <c r="D3" s="28" t="str">
        <f>Månad!A4</f>
        <v>Maj-25</v>
      </c>
      <c r="E3" s="29"/>
      <c r="F3" s="28" t="str">
        <f t="shared" ref="F3:H3" si="0">B3</f>
        <v>Maj-26</v>
      </c>
      <c r="G3" s="28" t="str">
        <f t="shared" si="0"/>
        <v>Apr-26</v>
      </c>
      <c r="H3" s="28" t="str">
        <f t="shared" si="0"/>
        <v>Maj-25</v>
      </c>
      <c r="J3" s="28" t="str">
        <f t="shared" ref="J3" si="1">F3</f>
        <v>Maj-26</v>
      </c>
      <c r="K3" s="28" t="str">
        <f t="shared" ref="K3" si="2">G3</f>
        <v>Apr-26</v>
      </c>
      <c r="L3" s="28" t="str">
        <f t="shared" ref="L3" si="3">H3</f>
        <v>Maj-25</v>
      </c>
    </row>
    <row r="4" spans="1:12" hidden="1" x14ac:dyDescent="0.2">
      <c r="A4" s="8"/>
      <c r="B4" s="166" t="s">
        <v>287</v>
      </c>
      <c r="C4" s="166" t="s">
        <v>288</v>
      </c>
      <c r="D4" s="166" t="s">
        <v>289</v>
      </c>
      <c r="E4" s="158" t="s">
        <v>280</v>
      </c>
      <c r="F4" s="166" t="s">
        <v>290</v>
      </c>
      <c r="G4" s="166" t="s">
        <v>291</v>
      </c>
      <c r="H4" s="166" t="s">
        <v>292</v>
      </c>
      <c r="I4" s="164"/>
      <c r="J4" s="165"/>
      <c r="K4" s="165"/>
      <c r="L4" s="165"/>
    </row>
    <row r="5" spans="1:12" x14ac:dyDescent="0.2">
      <c r="A5" s="1" t="s">
        <v>200</v>
      </c>
      <c r="B5" s="164">
        <v>11430</v>
      </c>
      <c r="C5" s="164">
        <v>11275</v>
      </c>
      <c r="D5" s="164">
        <v>11239</v>
      </c>
      <c r="E5" s="164"/>
      <c r="F5" s="164">
        <v>10897</v>
      </c>
      <c r="G5" s="164">
        <v>11135</v>
      </c>
      <c r="H5" s="164">
        <v>11802</v>
      </c>
      <c r="I5" s="164"/>
      <c r="J5" s="31">
        <f>B5+F5</f>
        <v>22327</v>
      </c>
      <c r="K5" s="31">
        <f t="shared" ref="K5:L5" si="4">C5+G5</f>
        <v>22410</v>
      </c>
      <c r="L5" s="31">
        <f t="shared" si="4"/>
        <v>23041</v>
      </c>
    </row>
    <row r="6" spans="1:12" x14ac:dyDescent="0.2">
      <c r="A6" s="1" t="s">
        <v>68</v>
      </c>
      <c r="B6" s="31">
        <v>5783</v>
      </c>
      <c r="C6" s="31">
        <v>5886</v>
      </c>
      <c r="D6" s="31">
        <v>5785</v>
      </c>
      <c r="E6" s="31"/>
      <c r="F6" s="31">
        <v>8696</v>
      </c>
      <c r="G6" s="31">
        <v>8851</v>
      </c>
      <c r="H6" s="31">
        <v>9401</v>
      </c>
      <c r="I6" s="31"/>
      <c r="J6" s="31">
        <f t="shared" ref="J6:J10" si="5">B6+F6</f>
        <v>14479</v>
      </c>
      <c r="K6" s="31">
        <f t="shared" ref="K6:K11" si="6">C6+G6</f>
        <v>14737</v>
      </c>
      <c r="L6" s="31">
        <f t="shared" ref="L6:L11" si="7">D6+H6</f>
        <v>15186</v>
      </c>
    </row>
    <row r="7" spans="1:12" x14ac:dyDescent="0.2">
      <c r="A7" s="1" t="s">
        <v>69</v>
      </c>
      <c r="B7" s="31">
        <v>4060</v>
      </c>
      <c r="C7" s="31">
        <v>4051</v>
      </c>
      <c r="D7" s="31">
        <v>3882</v>
      </c>
      <c r="E7" s="31"/>
      <c r="F7" s="31">
        <v>4590</v>
      </c>
      <c r="G7" s="31">
        <v>4542</v>
      </c>
      <c r="H7" s="31">
        <v>4357</v>
      </c>
      <c r="I7" s="31"/>
      <c r="J7" s="31">
        <f t="shared" si="5"/>
        <v>8650</v>
      </c>
      <c r="K7" s="31">
        <f t="shared" si="6"/>
        <v>8593</v>
      </c>
      <c r="L7" s="31">
        <f t="shared" si="7"/>
        <v>8239</v>
      </c>
    </row>
    <row r="8" spans="1:12" x14ac:dyDescent="0.2">
      <c r="A8" s="1" t="s">
        <v>70</v>
      </c>
      <c r="B8" s="31">
        <v>1958</v>
      </c>
      <c r="C8" s="31">
        <v>1935</v>
      </c>
      <c r="D8" s="31">
        <v>1827</v>
      </c>
      <c r="E8" s="31"/>
      <c r="F8" s="31">
        <v>1054</v>
      </c>
      <c r="G8" s="31">
        <v>1042</v>
      </c>
      <c r="H8" s="31">
        <v>971</v>
      </c>
      <c r="I8" s="31"/>
      <c r="J8" s="31">
        <f t="shared" si="5"/>
        <v>3012</v>
      </c>
      <c r="K8" s="31">
        <f t="shared" si="6"/>
        <v>2977</v>
      </c>
      <c r="L8" s="31">
        <f t="shared" si="7"/>
        <v>2798</v>
      </c>
    </row>
    <row r="9" spans="1:12" x14ac:dyDescent="0.2">
      <c r="A9" s="1" t="s">
        <v>71</v>
      </c>
      <c r="B9" s="31">
        <v>1827</v>
      </c>
      <c r="C9" s="31">
        <v>1784</v>
      </c>
      <c r="D9" s="31">
        <v>1735</v>
      </c>
      <c r="E9" s="31"/>
      <c r="F9" s="31">
        <v>1691</v>
      </c>
      <c r="G9" s="31">
        <v>1647</v>
      </c>
      <c r="H9" s="31">
        <v>1616</v>
      </c>
      <c r="I9" s="31"/>
      <c r="J9" s="31">
        <f t="shared" si="5"/>
        <v>3518</v>
      </c>
      <c r="K9" s="31">
        <f t="shared" si="6"/>
        <v>3431</v>
      </c>
      <c r="L9" s="31">
        <f t="shared" si="7"/>
        <v>3351</v>
      </c>
    </row>
    <row r="10" spans="1:12" x14ac:dyDescent="0.2">
      <c r="A10" s="1" t="s">
        <v>356</v>
      </c>
      <c r="B10" s="31">
        <v>221</v>
      </c>
      <c r="C10" s="31">
        <v>225</v>
      </c>
      <c r="D10" s="31">
        <v>263</v>
      </c>
      <c r="E10" s="31"/>
      <c r="F10" s="31">
        <v>996</v>
      </c>
      <c r="G10" s="31">
        <v>982</v>
      </c>
      <c r="H10" s="31">
        <v>1058</v>
      </c>
      <c r="I10" s="31"/>
      <c r="J10" s="31">
        <f t="shared" si="5"/>
        <v>1217</v>
      </c>
      <c r="K10" s="31">
        <f t="shared" si="6"/>
        <v>1207</v>
      </c>
      <c r="L10" s="31">
        <f t="shared" si="7"/>
        <v>1321</v>
      </c>
    </row>
    <row r="11" spans="1:12" x14ac:dyDescent="0.2">
      <c r="A11" s="1" t="s">
        <v>72</v>
      </c>
      <c r="B11" s="15">
        <v>25279</v>
      </c>
      <c r="C11" s="15">
        <v>25156</v>
      </c>
      <c r="D11" s="15">
        <v>24731</v>
      </c>
      <c r="E11" s="15"/>
      <c r="F11" s="15">
        <v>27924</v>
      </c>
      <c r="G11" s="15">
        <v>28199</v>
      </c>
      <c r="H11" s="15">
        <v>29205</v>
      </c>
      <c r="I11" s="15"/>
      <c r="J11" s="15">
        <f>B11+F11</f>
        <v>53203</v>
      </c>
      <c r="K11" s="15">
        <f t="shared" si="6"/>
        <v>53355</v>
      </c>
      <c r="L11" s="15">
        <f t="shared" si="7"/>
        <v>53936</v>
      </c>
    </row>
    <row r="12" spans="1:12" s="13" customFormat="1" x14ac:dyDescent="0.2">
      <c r="B12" s="15"/>
      <c r="C12" s="15"/>
      <c r="D12" s="15"/>
      <c r="E12" s="15"/>
      <c r="F12" s="15"/>
      <c r="G12" s="15"/>
      <c r="H12" s="15"/>
      <c r="I12" s="15"/>
      <c r="J12" s="15"/>
      <c r="K12" s="15"/>
      <c r="L12" s="15"/>
    </row>
    <row r="13" spans="1:12" x14ac:dyDescent="0.2">
      <c r="B13" s="75" t="s">
        <v>73</v>
      </c>
      <c r="C13" s="85"/>
      <c r="D13" s="43"/>
      <c r="E13" s="43"/>
      <c r="F13" s="43"/>
      <c r="G13" s="43"/>
      <c r="H13" s="43"/>
      <c r="I13" s="43"/>
      <c r="J13" s="43"/>
      <c r="K13" s="43"/>
      <c r="L13" s="43"/>
    </row>
    <row r="14" spans="1:12" x14ac:dyDescent="0.2">
      <c r="A14" s="1" t="s">
        <v>200</v>
      </c>
      <c r="B14" s="86">
        <f>B5/B$11*100</f>
        <v>45.215396178646309</v>
      </c>
      <c r="C14" s="86">
        <f t="shared" ref="C14:D14" si="8">C5/C$11*100</f>
        <v>44.820321195738593</v>
      </c>
      <c r="D14" s="86">
        <f t="shared" si="8"/>
        <v>45.444988071650968</v>
      </c>
      <c r="E14" s="86"/>
      <c r="F14" s="86">
        <f>F5/F$11*100</f>
        <v>39.023778828248098</v>
      </c>
      <c r="G14" s="86">
        <f t="shared" ref="G14:H14" si="9">G5/G$11*100</f>
        <v>39.487215858718393</v>
      </c>
      <c r="H14" s="86">
        <f t="shared" si="9"/>
        <v>40.410888546481765</v>
      </c>
      <c r="I14" s="86"/>
      <c r="J14" s="86">
        <f>J5/J$11*100</f>
        <v>41.965678627145088</v>
      </c>
      <c r="K14" s="86">
        <f t="shared" ref="K14:L14" si="10">K5/K$11*100</f>
        <v>42.001686814731514</v>
      </c>
      <c r="L14" s="86">
        <f t="shared" si="10"/>
        <v>42.719148620587362</v>
      </c>
    </row>
    <row r="15" spans="1:12" x14ac:dyDescent="0.2">
      <c r="A15" s="1" t="s">
        <v>74</v>
      </c>
      <c r="B15" s="86">
        <f t="shared" ref="B15:D15" si="11">B6/B$11*100</f>
        <v>22.876696071838285</v>
      </c>
      <c r="C15" s="86">
        <f t="shared" si="11"/>
        <v>23.397996501828587</v>
      </c>
      <c r="D15" s="86">
        <f t="shared" si="11"/>
        <v>23.391694634264688</v>
      </c>
      <c r="E15" s="86"/>
      <c r="F15" s="86">
        <f t="shared" ref="F15:H15" si="12">F6/F$11*100</f>
        <v>31.141670247815501</v>
      </c>
      <c r="G15" s="86">
        <f t="shared" si="12"/>
        <v>31.387637859498561</v>
      </c>
      <c r="H15" s="86">
        <f t="shared" si="12"/>
        <v>32.189693545625744</v>
      </c>
      <c r="I15" s="86"/>
      <c r="J15" s="86">
        <f t="shared" ref="J15:L15" si="13">J6/J$11*100</f>
        <v>27.214630753904856</v>
      </c>
      <c r="K15" s="86">
        <f t="shared" si="13"/>
        <v>27.620654109268113</v>
      </c>
      <c r="L15" s="86">
        <f t="shared" si="13"/>
        <v>28.155591812518537</v>
      </c>
    </row>
    <row r="16" spans="1:12" x14ac:dyDescent="0.2">
      <c r="A16" s="1" t="s">
        <v>75</v>
      </c>
      <c r="B16" s="86">
        <f t="shared" ref="B16:D16" si="14">B7/B$11*100</f>
        <v>16.060761897226946</v>
      </c>
      <c r="C16" s="86">
        <f t="shared" si="14"/>
        <v>16.103514072189537</v>
      </c>
      <c r="D16" s="86">
        <f t="shared" si="14"/>
        <v>15.696898629250738</v>
      </c>
      <c r="E16" s="86"/>
      <c r="F16" s="86">
        <f t="shared" ref="F16:H16" si="15">F7/F$11*100</f>
        <v>16.437473141383759</v>
      </c>
      <c r="G16" s="86">
        <f t="shared" si="15"/>
        <v>16.106954147310187</v>
      </c>
      <c r="H16" s="86">
        <f t="shared" si="15"/>
        <v>14.918678308508818</v>
      </c>
      <c r="I16" s="86"/>
      <c r="J16" s="86">
        <f t="shared" ref="J16:L16" si="16">J7/J$11*100</f>
        <v>16.258481664567785</v>
      </c>
      <c r="K16" s="86">
        <f t="shared" si="16"/>
        <v>16.10533220879018</v>
      </c>
      <c r="L16" s="86">
        <f t="shared" si="16"/>
        <v>15.27551171759122</v>
      </c>
    </row>
    <row r="17" spans="1:12" x14ac:dyDescent="0.2">
      <c r="A17" s="1" t="s">
        <v>76</v>
      </c>
      <c r="B17" s="86">
        <f t="shared" ref="B17:D17" si="17">B8/B$11*100</f>
        <v>7.7455595553621581</v>
      </c>
      <c r="C17" s="86">
        <f t="shared" si="17"/>
        <v>7.6920019080934958</v>
      </c>
      <c r="D17" s="86">
        <f t="shared" si="17"/>
        <v>7.3874893857911132</v>
      </c>
      <c r="E17" s="86"/>
      <c r="F17" s="86">
        <f t="shared" ref="F17:H17" si="18">F8/F$11*100</f>
        <v>3.7745308695029367</v>
      </c>
      <c r="G17" s="86">
        <f t="shared" si="18"/>
        <v>3.6951664952657901</v>
      </c>
      <c r="H17" s="86">
        <f t="shared" si="18"/>
        <v>3.3247731552816298</v>
      </c>
      <c r="I17" s="86"/>
      <c r="J17" s="86">
        <f t="shared" ref="J17:L17" si="19">J8/J$11*100</f>
        <v>5.6613348871304252</v>
      </c>
      <c r="K17" s="86">
        <f t="shared" si="19"/>
        <v>5.5796082841345704</v>
      </c>
      <c r="L17" s="86">
        <f t="shared" si="19"/>
        <v>5.1876297834470479</v>
      </c>
    </row>
    <row r="18" spans="1:12" x14ac:dyDescent="0.2">
      <c r="A18" s="1" t="s">
        <v>71</v>
      </c>
      <c r="B18" s="86">
        <f t="shared" ref="B18:D18" si="20">B9/B$11*100</f>
        <v>7.227342853752126</v>
      </c>
      <c r="C18" s="86">
        <f t="shared" si="20"/>
        <v>7.0917474956272857</v>
      </c>
      <c r="D18" s="86">
        <f t="shared" si="20"/>
        <v>7.0154866362055719</v>
      </c>
      <c r="E18" s="86"/>
      <c r="F18" s="86">
        <f t="shared" ref="F18:H18" si="21">F9/F$11*100</f>
        <v>6.0557226758344074</v>
      </c>
      <c r="G18" s="86">
        <f t="shared" si="21"/>
        <v>5.8406326465477498</v>
      </c>
      <c r="H18" s="86">
        <f t="shared" si="21"/>
        <v>5.5332990926211263</v>
      </c>
      <c r="I18" s="86"/>
      <c r="J18" s="86">
        <f t="shared" ref="J18:L18" si="22">J9/J$11*100</f>
        <v>6.6124090746762398</v>
      </c>
      <c r="K18" s="86">
        <f t="shared" si="22"/>
        <v>6.4305126042545222</v>
      </c>
      <c r="L18" s="86">
        <f t="shared" si="22"/>
        <v>6.2129190151290414</v>
      </c>
    </row>
    <row r="19" spans="1:12" x14ac:dyDescent="0.2">
      <c r="A19" s="1" t="s">
        <v>356</v>
      </c>
      <c r="B19" s="86">
        <f t="shared" ref="B19:D19" si="23">B10/B$11*100</f>
        <v>0.87424344317417624</v>
      </c>
      <c r="C19" s="86">
        <f t="shared" si="23"/>
        <v>0.89441882652249949</v>
      </c>
      <c r="D19" s="86">
        <f t="shared" si="23"/>
        <v>1.0634426428369255</v>
      </c>
      <c r="E19" s="86"/>
      <c r="F19" s="86">
        <f t="shared" ref="F19:H19" si="24">F10/F$11*100</f>
        <v>3.5668242372152985</v>
      </c>
      <c r="G19" s="86">
        <f t="shared" si="24"/>
        <v>3.4823929926593138</v>
      </c>
      <c r="H19" s="86">
        <f t="shared" si="24"/>
        <v>3.6226673514809105</v>
      </c>
      <c r="I19" s="86"/>
      <c r="J19" s="86">
        <f t="shared" ref="J19:L19" si="25">J10/J$11*100</f>
        <v>2.2874649925756065</v>
      </c>
      <c r="K19" s="86">
        <f t="shared" si="25"/>
        <v>2.262205978821104</v>
      </c>
      <c r="L19" s="86">
        <f t="shared" si="25"/>
        <v>2.4491990507267873</v>
      </c>
    </row>
    <row r="20" spans="1:12" x14ac:dyDescent="0.2">
      <c r="A20" s="13" t="s">
        <v>72</v>
      </c>
      <c r="B20" s="53">
        <f t="shared" ref="B20:D20" si="26">B11/B$11*100</f>
        <v>100</v>
      </c>
      <c r="C20" s="53">
        <f t="shared" si="26"/>
        <v>100</v>
      </c>
      <c r="D20" s="53">
        <f t="shared" si="26"/>
        <v>100</v>
      </c>
      <c r="E20" s="53"/>
      <c r="F20" s="53">
        <f t="shared" ref="F20:H20" si="27">F11/F$11*100</f>
        <v>100</v>
      </c>
      <c r="G20" s="53">
        <f t="shared" si="27"/>
        <v>100</v>
      </c>
      <c r="H20" s="53">
        <f t="shared" si="27"/>
        <v>100</v>
      </c>
      <c r="I20" s="53"/>
      <c r="J20" s="53">
        <f t="shared" ref="J20:L20" si="28">J11/J$11*100</f>
        <v>100</v>
      </c>
      <c r="K20" s="53">
        <f t="shared" si="28"/>
        <v>100</v>
      </c>
      <c r="L20" s="53">
        <f t="shared" si="28"/>
        <v>100</v>
      </c>
    </row>
    <row r="21" spans="1:12" s="13" customFormat="1" x14ac:dyDescent="0.2">
      <c r="B21" s="53"/>
      <c r="C21" s="53"/>
      <c r="D21" s="53"/>
      <c r="E21" s="53"/>
      <c r="F21" s="53"/>
      <c r="G21" s="53"/>
      <c r="H21" s="53"/>
      <c r="I21" s="53"/>
      <c r="J21" s="53"/>
      <c r="K21" s="53"/>
      <c r="L21" s="53"/>
    </row>
    <row r="22" spans="1:12" s="13" customFormat="1" x14ac:dyDescent="0.2">
      <c r="B22" s="53"/>
      <c r="C22" s="53"/>
      <c r="D22" s="53"/>
      <c r="E22" s="53"/>
      <c r="F22" s="53"/>
      <c r="G22" s="53"/>
      <c r="H22" s="53"/>
      <c r="I22" s="53"/>
      <c r="J22" s="53"/>
      <c r="K22" s="53"/>
      <c r="L22" s="53"/>
    </row>
    <row r="23" spans="1:12" x14ac:dyDescent="0.2">
      <c r="A23" s="8" t="s">
        <v>223</v>
      </c>
      <c r="B23" s="157"/>
      <c r="C23" s="157"/>
      <c r="D23" s="157"/>
      <c r="E23" s="157"/>
      <c r="F23" s="157"/>
      <c r="G23" s="157"/>
      <c r="H23" s="157"/>
      <c r="I23" s="157"/>
      <c r="J23" s="157"/>
      <c r="K23" s="157"/>
      <c r="L23" s="43"/>
    </row>
    <row r="24" spans="1:12" hidden="1" x14ac:dyDescent="0.2">
      <c r="A24" s="36"/>
      <c r="B24" s="159" t="s">
        <v>287</v>
      </c>
      <c r="C24" s="159" t="s">
        <v>288</v>
      </c>
      <c r="D24" s="159" t="s">
        <v>289</v>
      </c>
      <c r="E24" s="159" t="s">
        <v>280</v>
      </c>
      <c r="F24" s="159" t="s">
        <v>290</v>
      </c>
      <c r="G24" s="159" t="s">
        <v>291</v>
      </c>
      <c r="H24" s="159" t="s">
        <v>292</v>
      </c>
      <c r="I24" s="53"/>
      <c r="J24" s="53"/>
      <c r="K24" s="53"/>
      <c r="L24" s="26"/>
    </row>
    <row r="25" spans="1:12" x14ac:dyDescent="0.2">
      <c r="A25" s="1" t="s">
        <v>200</v>
      </c>
      <c r="B25" s="31">
        <v>1254</v>
      </c>
      <c r="C25" s="31">
        <v>1236</v>
      </c>
      <c r="D25" s="31">
        <v>1151</v>
      </c>
      <c r="E25" s="31"/>
      <c r="F25" s="31">
        <v>554</v>
      </c>
      <c r="G25" s="31">
        <v>618</v>
      </c>
      <c r="H25" s="31">
        <v>622</v>
      </c>
      <c r="I25" s="31"/>
      <c r="J25" s="31">
        <f>B25+F25</f>
        <v>1808</v>
      </c>
      <c r="K25" s="31">
        <f t="shared" ref="K25:K31" si="29">C25+G25</f>
        <v>1854</v>
      </c>
      <c r="L25" s="31">
        <f t="shared" ref="L25:L31" si="30">D25+H25</f>
        <v>1773</v>
      </c>
    </row>
    <row r="26" spans="1:12" x14ac:dyDescent="0.2">
      <c r="A26" s="1" t="s">
        <v>68</v>
      </c>
      <c r="B26" s="31">
        <v>589</v>
      </c>
      <c r="C26" s="31">
        <v>609</v>
      </c>
      <c r="D26" s="31">
        <v>625</v>
      </c>
      <c r="E26" s="31"/>
      <c r="F26" s="31">
        <v>367</v>
      </c>
      <c r="G26" s="31">
        <v>384</v>
      </c>
      <c r="H26" s="31">
        <v>412</v>
      </c>
      <c r="I26" s="31"/>
      <c r="J26" s="31">
        <f t="shared" ref="J26:J31" si="31">B26+F26</f>
        <v>956</v>
      </c>
      <c r="K26" s="31">
        <f t="shared" si="29"/>
        <v>993</v>
      </c>
      <c r="L26" s="31">
        <f t="shared" si="30"/>
        <v>1037</v>
      </c>
    </row>
    <row r="27" spans="1:12" x14ac:dyDescent="0.2">
      <c r="A27" s="1" t="s">
        <v>69</v>
      </c>
      <c r="B27" s="31">
        <v>435</v>
      </c>
      <c r="C27" s="31">
        <v>446</v>
      </c>
      <c r="D27" s="31">
        <v>406</v>
      </c>
      <c r="E27" s="31"/>
      <c r="F27" s="31">
        <v>195</v>
      </c>
      <c r="G27" s="31">
        <v>198</v>
      </c>
      <c r="H27" s="31">
        <v>198</v>
      </c>
      <c r="I27" s="31"/>
      <c r="J27" s="31">
        <f t="shared" si="31"/>
        <v>630</v>
      </c>
      <c r="K27" s="31">
        <f t="shared" si="29"/>
        <v>644</v>
      </c>
      <c r="L27" s="31">
        <f t="shared" si="30"/>
        <v>604</v>
      </c>
    </row>
    <row r="28" spans="1:12" x14ac:dyDescent="0.2">
      <c r="A28" s="1" t="s">
        <v>70</v>
      </c>
      <c r="B28" s="31">
        <v>172</v>
      </c>
      <c r="C28" s="31">
        <v>160</v>
      </c>
      <c r="D28" s="31">
        <v>124</v>
      </c>
      <c r="E28" s="31"/>
      <c r="F28" s="31">
        <v>48</v>
      </c>
      <c r="G28" s="31">
        <v>46</v>
      </c>
      <c r="H28" s="31">
        <v>66</v>
      </c>
      <c r="I28" s="31"/>
      <c r="J28" s="31">
        <f t="shared" si="31"/>
        <v>220</v>
      </c>
      <c r="K28" s="31">
        <f t="shared" si="29"/>
        <v>206</v>
      </c>
      <c r="L28" s="31">
        <f t="shared" si="30"/>
        <v>190</v>
      </c>
    </row>
    <row r="29" spans="1:12" x14ac:dyDescent="0.2">
      <c r="A29" s="1" t="s">
        <v>71</v>
      </c>
      <c r="B29" s="31">
        <v>260</v>
      </c>
      <c r="C29" s="31">
        <v>238</v>
      </c>
      <c r="D29" s="31">
        <v>164</v>
      </c>
      <c r="E29" s="31"/>
      <c r="F29" s="31">
        <v>75</v>
      </c>
      <c r="G29" s="31">
        <v>72</v>
      </c>
      <c r="H29" s="31">
        <v>52</v>
      </c>
      <c r="I29" s="31"/>
      <c r="J29" s="31">
        <f t="shared" si="31"/>
        <v>335</v>
      </c>
      <c r="K29" s="31">
        <f t="shared" si="29"/>
        <v>310</v>
      </c>
      <c r="L29" s="31">
        <f t="shared" si="30"/>
        <v>216</v>
      </c>
    </row>
    <row r="30" spans="1:12" x14ac:dyDescent="0.2">
      <c r="A30" s="1" t="s">
        <v>356</v>
      </c>
      <c r="B30" s="31">
        <v>13</v>
      </c>
      <c r="C30" s="31">
        <v>15</v>
      </c>
      <c r="D30" s="31">
        <v>22</v>
      </c>
      <c r="E30" s="31"/>
      <c r="F30" s="31">
        <v>46</v>
      </c>
      <c r="G30" s="31">
        <v>41</v>
      </c>
      <c r="H30" s="31">
        <v>47</v>
      </c>
      <c r="I30" s="31"/>
      <c r="J30" s="31">
        <f t="shared" si="31"/>
        <v>59</v>
      </c>
      <c r="K30" s="31">
        <f t="shared" si="29"/>
        <v>56</v>
      </c>
      <c r="L30" s="31">
        <f t="shared" si="30"/>
        <v>69</v>
      </c>
    </row>
    <row r="31" spans="1:12" x14ac:dyDescent="0.2">
      <c r="A31" s="13" t="s">
        <v>72</v>
      </c>
      <c r="B31" s="15">
        <v>2723</v>
      </c>
      <c r="C31" s="15">
        <v>2704</v>
      </c>
      <c r="D31" s="15">
        <v>2492</v>
      </c>
      <c r="E31" s="15"/>
      <c r="F31" s="15">
        <v>1285</v>
      </c>
      <c r="G31" s="15">
        <v>1359</v>
      </c>
      <c r="H31" s="15">
        <v>1397</v>
      </c>
      <c r="I31" s="15"/>
      <c r="J31" s="15">
        <f t="shared" si="31"/>
        <v>4008</v>
      </c>
      <c r="K31" s="15">
        <f t="shared" si="29"/>
        <v>4063</v>
      </c>
      <c r="L31" s="15">
        <f t="shared" si="30"/>
        <v>3889</v>
      </c>
    </row>
    <row r="32" spans="1:12" s="13" customFormat="1" x14ac:dyDescent="0.2">
      <c r="B32" s="15"/>
      <c r="C32" s="15"/>
      <c r="D32" s="15"/>
      <c r="E32" s="15"/>
      <c r="F32" s="15"/>
      <c r="G32" s="15"/>
      <c r="H32" s="15"/>
      <c r="I32" s="15"/>
      <c r="J32" s="15"/>
      <c r="K32" s="15"/>
      <c r="L32" s="15"/>
    </row>
    <row r="33" spans="1:13" x14ac:dyDescent="0.2">
      <c r="B33" s="75" t="s">
        <v>73</v>
      </c>
      <c r="C33" s="85"/>
      <c r="D33" s="43"/>
      <c r="E33" s="43"/>
      <c r="F33" s="43"/>
      <c r="G33" s="43"/>
      <c r="H33" s="43"/>
      <c r="I33" s="43"/>
      <c r="J33" s="43"/>
      <c r="K33" s="43"/>
      <c r="L33" s="43"/>
    </row>
    <row r="34" spans="1:13" x14ac:dyDescent="0.2">
      <c r="A34" s="1" t="s">
        <v>200</v>
      </c>
      <c r="B34" s="86">
        <f>B25/B$31*100</f>
        <v>46.052148365773043</v>
      </c>
      <c r="C34" s="86">
        <f t="shared" ref="C34:D34" si="32">C25/C$31*100</f>
        <v>45.710059171597635</v>
      </c>
      <c r="D34" s="86">
        <f t="shared" si="32"/>
        <v>46.187800963081862</v>
      </c>
      <c r="E34" s="86"/>
      <c r="F34" s="86">
        <f>F25/F$31*100</f>
        <v>43.112840466926073</v>
      </c>
      <c r="G34" s="86">
        <f t="shared" ref="G34:H34" si="33">G25/G$31*100</f>
        <v>45.474613686534212</v>
      </c>
      <c r="H34" s="86">
        <f t="shared" si="33"/>
        <v>44.523979957050827</v>
      </c>
      <c r="I34" s="86"/>
      <c r="J34" s="86">
        <f>J25/J$31*100</f>
        <v>45.109780439121757</v>
      </c>
      <c r="K34" s="86">
        <f t="shared" ref="K34:L34" si="34">K25/K$31*100</f>
        <v>45.631306916071864</v>
      </c>
      <c r="L34" s="86">
        <f t="shared" si="34"/>
        <v>45.590125996400104</v>
      </c>
    </row>
    <row r="35" spans="1:13" x14ac:dyDescent="0.2">
      <c r="A35" s="1" t="s">
        <v>74</v>
      </c>
      <c r="B35" s="86">
        <f t="shared" ref="B35:D35" si="35">B26/B$31*100</f>
        <v>21.630554535438854</v>
      </c>
      <c r="C35" s="86">
        <f t="shared" si="35"/>
        <v>22.522189349112427</v>
      </c>
      <c r="D35" s="86">
        <f t="shared" si="35"/>
        <v>25.080256821829856</v>
      </c>
      <c r="E35" s="86"/>
      <c r="F35" s="86">
        <f t="shared" ref="F35:H35" si="36">F26/F$31*100</f>
        <v>28.560311284046691</v>
      </c>
      <c r="G35" s="86">
        <f t="shared" si="36"/>
        <v>28.256070640176599</v>
      </c>
      <c r="H35" s="86">
        <f t="shared" si="36"/>
        <v>29.49176807444524</v>
      </c>
      <c r="I35" s="86"/>
      <c r="J35" s="86">
        <f t="shared" ref="J35:L35" si="37">J26/J$31*100</f>
        <v>23.852295409181636</v>
      </c>
      <c r="K35" s="86">
        <f t="shared" si="37"/>
        <v>24.440068914595127</v>
      </c>
      <c r="L35" s="86">
        <f t="shared" si="37"/>
        <v>26.664952429930572</v>
      </c>
    </row>
    <row r="36" spans="1:13" x14ac:dyDescent="0.2">
      <c r="A36" s="1" t="s">
        <v>75</v>
      </c>
      <c r="B36" s="86">
        <f t="shared" ref="B36:D36" si="38">B27/B$31*100</f>
        <v>15.975027543150935</v>
      </c>
      <c r="C36" s="86">
        <f t="shared" si="38"/>
        <v>16.494082840236686</v>
      </c>
      <c r="D36" s="86">
        <f t="shared" si="38"/>
        <v>16.292134831460675</v>
      </c>
      <c r="E36" s="86"/>
      <c r="F36" s="86">
        <f t="shared" ref="F36:H36" si="39">F27/F$31*100</f>
        <v>15.175097276264591</v>
      </c>
      <c r="G36" s="86">
        <f t="shared" si="39"/>
        <v>14.569536423841059</v>
      </c>
      <c r="H36" s="86">
        <f t="shared" si="39"/>
        <v>14.173228346456693</v>
      </c>
      <c r="I36" s="86"/>
      <c r="J36" s="86">
        <f t="shared" ref="J36:L36" si="40">J27/J$31*100</f>
        <v>15.718562874251496</v>
      </c>
      <c r="K36" s="86">
        <f t="shared" si="40"/>
        <v>15.850356879153335</v>
      </c>
      <c r="L36" s="86">
        <f t="shared" si="40"/>
        <v>15.530984829004884</v>
      </c>
    </row>
    <row r="37" spans="1:13" x14ac:dyDescent="0.2">
      <c r="A37" s="1" t="s">
        <v>76</v>
      </c>
      <c r="B37" s="86">
        <f t="shared" ref="B37:D37" si="41">B28/B$31*100</f>
        <v>6.3165626147631286</v>
      </c>
      <c r="C37" s="86">
        <f t="shared" si="41"/>
        <v>5.9171597633136095</v>
      </c>
      <c r="D37" s="86">
        <f t="shared" si="41"/>
        <v>4.9759229534510432</v>
      </c>
      <c r="E37" s="86"/>
      <c r="F37" s="86">
        <f t="shared" ref="F37:H37" si="42">F28/F$31*100</f>
        <v>3.7354085603112841</v>
      </c>
      <c r="G37" s="86">
        <f t="shared" si="42"/>
        <v>3.384841795437822</v>
      </c>
      <c r="H37" s="86">
        <f t="shared" si="42"/>
        <v>4.7244094488188972</v>
      </c>
      <c r="I37" s="86"/>
      <c r="J37" s="86">
        <f t="shared" ref="J37:L37" si="43">J28/J$31*100</f>
        <v>5.4890219560878242</v>
      </c>
      <c r="K37" s="86">
        <f t="shared" si="43"/>
        <v>5.0701452128968736</v>
      </c>
      <c r="L37" s="86">
        <f t="shared" si="43"/>
        <v>4.885574697865775</v>
      </c>
    </row>
    <row r="38" spans="1:13" x14ac:dyDescent="0.2">
      <c r="A38" s="1" t="s">
        <v>71</v>
      </c>
      <c r="B38" s="86">
        <f t="shared" ref="B38:D38" si="44">B29/B$31*100</f>
        <v>9.54829232464194</v>
      </c>
      <c r="C38" s="86">
        <f t="shared" si="44"/>
        <v>8.8017751479289945</v>
      </c>
      <c r="D38" s="86">
        <f t="shared" si="44"/>
        <v>6.5810593900481535</v>
      </c>
      <c r="E38" s="86"/>
      <c r="F38" s="86">
        <f t="shared" ref="F38:H38" si="45">F29/F$31*100</f>
        <v>5.836575875486381</v>
      </c>
      <c r="G38" s="86">
        <f t="shared" si="45"/>
        <v>5.298013245033113</v>
      </c>
      <c r="H38" s="86">
        <f t="shared" si="45"/>
        <v>3.722261989978525</v>
      </c>
      <c r="I38" s="86"/>
      <c r="J38" s="86">
        <f t="shared" ref="J38:L38" si="46">J29/J$31*100</f>
        <v>8.3582834331337335</v>
      </c>
      <c r="K38" s="86">
        <f t="shared" si="46"/>
        <v>7.6298301747477231</v>
      </c>
      <c r="L38" s="86">
        <f t="shared" si="46"/>
        <v>5.5541270249421446</v>
      </c>
    </row>
    <row r="39" spans="1:13" x14ac:dyDescent="0.2">
      <c r="A39" s="1" t="s">
        <v>357</v>
      </c>
      <c r="B39" s="86">
        <f t="shared" ref="B39:D39" si="47">B30/B$31*100</f>
        <v>0.47741461623209691</v>
      </c>
      <c r="C39" s="86">
        <f t="shared" si="47"/>
        <v>0.55473372781065089</v>
      </c>
      <c r="D39" s="86">
        <f t="shared" si="47"/>
        <v>0.8828250401284109</v>
      </c>
      <c r="E39" s="86"/>
      <c r="F39" s="86">
        <f t="shared" ref="F39:H39" si="48">F30/F$31*100</f>
        <v>3.5797665369649803</v>
      </c>
      <c r="G39" s="86">
        <f t="shared" si="48"/>
        <v>3.0169242089771888</v>
      </c>
      <c r="H39" s="86">
        <f t="shared" si="48"/>
        <v>3.3643521832498213</v>
      </c>
      <c r="I39" s="86"/>
      <c r="J39" s="86">
        <f t="shared" ref="J39:L39" si="49">J30/J$31*100</f>
        <v>1.472055888223553</v>
      </c>
      <c r="K39" s="86">
        <f t="shared" si="49"/>
        <v>1.3782919025350726</v>
      </c>
      <c r="L39" s="86">
        <f t="shared" si="49"/>
        <v>1.7742350218565184</v>
      </c>
    </row>
    <row r="40" spans="1:13" ht="12" thickBot="1" x14ac:dyDescent="0.25">
      <c r="A40" s="22" t="s">
        <v>72</v>
      </c>
      <c r="B40" s="22">
        <f t="shared" ref="B40:D40" si="50">B31/B$31*100</f>
        <v>100</v>
      </c>
      <c r="C40" s="22">
        <f t="shared" si="50"/>
        <v>100</v>
      </c>
      <c r="D40" s="22">
        <f t="shared" si="50"/>
        <v>100</v>
      </c>
      <c r="E40" s="22"/>
      <c r="F40" s="22">
        <f t="shared" ref="F40:H40" si="51">F31/F$31*100</f>
        <v>100</v>
      </c>
      <c r="G40" s="22">
        <f t="shared" si="51"/>
        <v>100</v>
      </c>
      <c r="H40" s="22">
        <f t="shared" si="51"/>
        <v>100</v>
      </c>
      <c r="I40" s="22"/>
      <c r="J40" s="22">
        <f t="shared" ref="J40:L40" si="52">J31/J$31*100</f>
        <v>100</v>
      </c>
      <c r="K40" s="22">
        <f t="shared" si="52"/>
        <v>100</v>
      </c>
      <c r="L40" s="22">
        <f t="shared" si="52"/>
        <v>100</v>
      </c>
    </row>
    <row r="41" spans="1:13" ht="23.25" customHeight="1" x14ac:dyDescent="0.2">
      <c r="A41" s="210" t="s">
        <v>224</v>
      </c>
      <c r="B41" s="211"/>
      <c r="C41" s="211"/>
      <c r="D41" s="211"/>
      <c r="E41" s="211"/>
      <c r="F41" s="211"/>
      <c r="G41" s="211"/>
      <c r="H41" s="211"/>
      <c r="I41" s="211"/>
      <c r="J41" s="211"/>
      <c r="K41" s="211"/>
      <c r="L41" s="211"/>
    </row>
    <row r="42" spans="1:13" ht="24" customHeight="1" x14ac:dyDescent="0.2">
      <c r="A42" s="202" t="s">
        <v>299</v>
      </c>
      <c r="B42" s="202"/>
      <c r="C42" s="202"/>
      <c r="D42" s="202"/>
      <c r="E42" s="202"/>
      <c r="F42" s="202"/>
      <c r="G42" s="202"/>
      <c r="H42" s="202"/>
      <c r="I42" s="202"/>
      <c r="J42" s="202"/>
      <c r="K42" s="202"/>
      <c r="L42" s="202"/>
      <c r="M42" s="136"/>
    </row>
    <row r="43" spans="1:13" x14ac:dyDescent="0.2">
      <c r="A43" s="36"/>
    </row>
  </sheetData>
  <mergeCells count="3">
    <mergeCell ref="A1:L1"/>
    <mergeCell ref="A41:L41"/>
    <mergeCell ref="A42:L42"/>
  </mergeCells>
  <phoneticPr fontId="2" type="noConversion"/>
  <pageMargins left="0.75" right="0.75" top="1" bottom="1" header="0.5" footer="0.5"/>
  <pageSetup paperSize="9" scale="97" orientation="portrait" r:id="rId1"/>
  <headerFooter alignWithMargins="0">
    <oddHeader>&amp;C&amp;8Hela staden - Kvarstående sökande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5E95B-C9AC-4DC6-AFA3-6D73DE1E3747}">
  <sheetPr codeName="Blad6">
    <pageSetUpPr fitToPage="1"/>
  </sheetPr>
  <dimension ref="A1:N44"/>
  <sheetViews>
    <sheetView zoomScaleNormal="100" workbookViewId="0">
      <selection sqref="A1:L1"/>
    </sheetView>
  </sheetViews>
  <sheetFormatPr defaultColWidth="9.28515625" defaultRowHeight="11.25" x14ac:dyDescent="0.2"/>
  <cols>
    <col min="1" max="1" width="21.140625" style="1" customWidth="1"/>
    <col min="2" max="4" width="7.5703125" style="1" customWidth="1"/>
    <col min="5" max="5" width="0.5703125" style="1" customWidth="1"/>
    <col min="6" max="8" width="7.5703125" style="1" customWidth="1"/>
    <col min="9" max="9" width="0.5703125" style="1" customWidth="1"/>
    <col min="10" max="12" width="7.5703125" style="1" customWidth="1"/>
    <col min="13" max="13" width="9.28515625" style="1"/>
    <col min="14" max="14" width="13.28515625" style="1" customWidth="1"/>
    <col min="15" max="16384" width="9.28515625" style="1"/>
  </cols>
  <sheetData>
    <row r="1" spans="1:13" ht="12" customHeight="1" thickBot="1" x14ac:dyDescent="0.25">
      <c r="A1" s="208" t="s">
        <v>377</v>
      </c>
      <c r="B1" s="209"/>
      <c r="C1" s="209"/>
      <c r="D1" s="209"/>
      <c r="E1" s="209"/>
      <c r="F1" s="209"/>
      <c r="G1" s="209"/>
      <c r="H1" s="209"/>
      <c r="I1" s="209"/>
      <c r="J1" s="209"/>
      <c r="K1" s="209"/>
      <c r="L1" s="209"/>
    </row>
    <row r="2" spans="1:13" x14ac:dyDescent="0.2">
      <c r="A2" s="2" t="s">
        <v>64</v>
      </c>
      <c r="B2" s="4" t="s">
        <v>78</v>
      </c>
      <c r="C2" s="4"/>
      <c r="D2" s="4"/>
      <c r="E2" s="2"/>
      <c r="F2" s="4" t="s">
        <v>79</v>
      </c>
      <c r="G2" s="4"/>
      <c r="H2" s="4"/>
      <c r="I2" s="2"/>
      <c r="J2" s="4" t="s">
        <v>63</v>
      </c>
      <c r="K2" s="4"/>
      <c r="L2" s="4"/>
    </row>
    <row r="3" spans="1:13" x14ac:dyDescent="0.2">
      <c r="A3" s="8" t="s">
        <v>67</v>
      </c>
      <c r="B3" s="28" t="str">
        <f>Månad!A2</f>
        <v>Maj-26</v>
      </c>
      <c r="C3" s="28" t="str">
        <f>Månad!A3</f>
        <v>Apr-26</v>
      </c>
      <c r="D3" s="28" t="str">
        <f>Månad!A4</f>
        <v>Maj-25</v>
      </c>
      <c r="E3" s="29"/>
      <c r="F3" s="28" t="str">
        <f t="shared" ref="F3:H3" si="0">B3</f>
        <v>Maj-26</v>
      </c>
      <c r="G3" s="28" t="str">
        <f t="shared" si="0"/>
        <v>Apr-26</v>
      </c>
      <c r="H3" s="28" t="str">
        <f t="shared" si="0"/>
        <v>Maj-25</v>
      </c>
      <c r="J3" s="28" t="str">
        <f t="shared" ref="J3:L3" si="1">F3</f>
        <v>Maj-26</v>
      </c>
      <c r="K3" s="28" t="str">
        <f t="shared" si="1"/>
        <v>Apr-26</v>
      </c>
      <c r="L3" s="28" t="str">
        <f t="shared" si="1"/>
        <v>Maj-25</v>
      </c>
    </row>
    <row r="4" spans="1:13" hidden="1" x14ac:dyDescent="0.2">
      <c r="A4" s="36"/>
      <c r="B4" s="162" t="s">
        <v>293</v>
      </c>
      <c r="C4" s="162" t="s">
        <v>294</v>
      </c>
      <c r="D4" s="162" t="s">
        <v>295</v>
      </c>
      <c r="E4" s="163" t="s">
        <v>280</v>
      </c>
      <c r="F4" s="162" t="s">
        <v>296</v>
      </c>
      <c r="G4" s="162" t="s">
        <v>297</v>
      </c>
      <c r="H4" s="162" t="s">
        <v>298</v>
      </c>
      <c r="I4" s="163"/>
      <c r="J4" s="162"/>
      <c r="K4" s="162"/>
      <c r="L4" s="162"/>
    </row>
    <row r="5" spans="1:13" x14ac:dyDescent="0.2">
      <c r="A5" s="1" t="s">
        <v>200</v>
      </c>
      <c r="B5" s="31">
        <v>895</v>
      </c>
      <c r="C5" s="31">
        <v>929</v>
      </c>
      <c r="D5" s="31">
        <v>930</v>
      </c>
      <c r="E5" s="31"/>
      <c r="F5" s="31">
        <v>21432</v>
      </c>
      <c r="G5" s="31">
        <v>21481</v>
      </c>
      <c r="H5" s="31">
        <v>22111</v>
      </c>
      <c r="I5" s="31"/>
      <c r="J5" s="31">
        <f>B5+F5</f>
        <v>22327</v>
      </c>
      <c r="K5" s="31">
        <f t="shared" ref="K5:L10" si="2">C5+G5</f>
        <v>22410</v>
      </c>
      <c r="L5" s="31">
        <f t="shared" si="2"/>
        <v>23041</v>
      </c>
      <c r="M5" s="26"/>
    </row>
    <row r="6" spans="1:13" x14ac:dyDescent="0.2">
      <c r="A6" s="1" t="s">
        <v>68</v>
      </c>
      <c r="B6" s="31">
        <v>1114</v>
      </c>
      <c r="C6" s="31">
        <v>1137</v>
      </c>
      <c r="D6" s="31">
        <v>1186</v>
      </c>
      <c r="E6" s="31"/>
      <c r="F6" s="31">
        <v>13365</v>
      </c>
      <c r="G6" s="31">
        <v>13600</v>
      </c>
      <c r="H6" s="31">
        <v>14000</v>
      </c>
      <c r="I6" s="31"/>
      <c r="J6" s="31">
        <f t="shared" ref="J6:J10" si="3">B6+F6</f>
        <v>14479</v>
      </c>
      <c r="K6" s="31">
        <f t="shared" si="2"/>
        <v>14737</v>
      </c>
      <c r="L6" s="31">
        <f t="shared" si="2"/>
        <v>15186</v>
      </c>
      <c r="M6" s="26"/>
    </row>
    <row r="7" spans="1:13" x14ac:dyDescent="0.2">
      <c r="A7" s="1" t="s">
        <v>69</v>
      </c>
      <c r="B7" s="31">
        <v>248</v>
      </c>
      <c r="C7" s="31">
        <v>241</v>
      </c>
      <c r="D7" s="31">
        <v>225</v>
      </c>
      <c r="E7" s="31"/>
      <c r="F7" s="31">
        <v>8402</v>
      </c>
      <c r="G7" s="31">
        <v>8352</v>
      </c>
      <c r="H7" s="31">
        <v>8014</v>
      </c>
      <c r="I7" s="31"/>
      <c r="J7" s="31">
        <f t="shared" si="3"/>
        <v>8650</v>
      </c>
      <c r="K7" s="31">
        <f t="shared" si="2"/>
        <v>8593</v>
      </c>
      <c r="L7" s="31">
        <f t="shared" si="2"/>
        <v>8239</v>
      </c>
      <c r="M7" s="26"/>
    </row>
    <row r="8" spans="1:13" x14ac:dyDescent="0.2">
      <c r="A8" s="1" t="s">
        <v>70</v>
      </c>
      <c r="B8" s="31">
        <v>95</v>
      </c>
      <c r="C8" s="31">
        <v>93</v>
      </c>
      <c r="D8" s="31">
        <v>154</v>
      </c>
      <c r="E8" s="31"/>
      <c r="F8" s="31">
        <v>2917</v>
      </c>
      <c r="G8" s="31">
        <v>2884</v>
      </c>
      <c r="H8" s="31">
        <v>2644</v>
      </c>
      <c r="I8" s="31"/>
      <c r="J8" s="31">
        <f t="shared" si="3"/>
        <v>3012</v>
      </c>
      <c r="K8" s="31">
        <f t="shared" si="2"/>
        <v>2977</v>
      </c>
      <c r="L8" s="31">
        <f t="shared" si="2"/>
        <v>2798</v>
      </c>
      <c r="M8" s="26"/>
    </row>
    <row r="9" spans="1:13" x14ac:dyDescent="0.2">
      <c r="A9" s="1" t="s">
        <v>71</v>
      </c>
      <c r="B9" s="31">
        <v>95</v>
      </c>
      <c r="C9" s="31">
        <v>86</v>
      </c>
      <c r="D9" s="31">
        <v>96</v>
      </c>
      <c r="E9" s="31"/>
      <c r="F9" s="31">
        <v>3423</v>
      </c>
      <c r="G9" s="31">
        <v>3345</v>
      </c>
      <c r="H9" s="31">
        <v>3255</v>
      </c>
      <c r="I9" s="31"/>
      <c r="J9" s="31">
        <f t="shared" si="3"/>
        <v>3518</v>
      </c>
      <c r="K9" s="31">
        <f t="shared" si="2"/>
        <v>3431</v>
      </c>
      <c r="L9" s="31">
        <f t="shared" si="2"/>
        <v>3351</v>
      </c>
      <c r="M9" s="26"/>
    </row>
    <row r="10" spans="1:13" x14ac:dyDescent="0.2">
      <c r="A10" s="1" t="s">
        <v>356</v>
      </c>
      <c r="B10" s="31">
        <v>128</v>
      </c>
      <c r="C10" s="31">
        <v>128</v>
      </c>
      <c r="D10" s="31">
        <v>138</v>
      </c>
      <c r="E10" s="31"/>
      <c r="F10" s="31">
        <v>1089</v>
      </c>
      <c r="G10" s="31">
        <v>1079</v>
      </c>
      <c r="H10" s="31">
        <v>1183</v>
      </c>
      <c r="I10" s="31"/>
      <c r="J10" s="31">
        <f t="shared" si="3"/>
        <v>1217</v>
      </c>
      <c r="K10" s="31">
        <f t="shared" si="2"/>
        <v>1207</v>
      </c>
      <c r="L10" s="31">
        <f t="shared" si="2"/>
        <v>1321</v>
      </c>
      <c r="M10" s="26"/>
    </row>
    <row r="11" spans="1:13" x14ac:dyDescent="0.2">
      <c r="A11" s="1" t="s">
        <v>72</v>
      </c>
      <c r="B11" s="15">
        <v>2575</v>
      </c>
      <c r="C11" s="15">
        <v>2614</v>
      </c>
      <c r="D11" s="15">
        <v>2729</v>
      </c>
      <c r="E11" s="15"/>
      <c r="F11" s="15">
        <v>50628</v>
      </c>
      <c r="G11" s="15">
        <v>50741</v>
      </c>
      <c r="H11" s="15">
        <v>51207</v>
      </c>
      <c r="I11" s="15"/>
      <c r="J11" s="15">
        <f t="shared" ref="J11" si="4">B11+F11</f>
        <v>53203</v>
      </c>
      <c r="K11" s="15">
        <f t="shared" ref="K11" si="5">C11+G11</f>
        <v>53355</v>
      </c>
      <c r="L11" s="15">
        <f t="shared" ref="L11" si="6">D11+H11</f>
        <v>53936</v>
      </c>
      <c r="M11" s="26"/>
    </row>
    <row r="12" spans="1:13" s="13" customFormat="1" x14ac:dyDescent="0.2">
      <c r="B12" s="15"/>
      <c r="C12" s="15"/>
      <c r="D12" s="15"/>
      <c r="E12" s="15"/>
      <c r="F12" s="15"/>
      <c r="G12" s="15"/>
      <c r="H12" s="15"/>
      <c r="I12" s="15"/>
      <c r="J12" s="15"/>
      <c r="K12" s="15"/>
      <c r="L12" s="15"/>
      <c r="M12" s="62"/>
    </row>
    <row r="13" spans="1:13" x14ac:dyDescent="0.2">
      <c r="B13" s="8" t="s">
        <v>73</v>
      </c>
      <c r="C13" s="8"/>
      <c r="D13" s="40"/>
      <c r="E13" s="40"/>
      <c r="F13" s="40"/>
      <c r="G13" s="40"/>
      <c r="H13" s="40"/>
      <c r="I13" s="40"/>
      <c r="J13" s="43"/>
      <c r="K13" s="43"/>
      <c r="L13" s="43"/>
    </row>
    <row r="14" spans="1:13" x14ac:dyDescent="0.2">
      <c r="A14" s="1" t="s">
        <v>200</v>
      </c>
      <c r="B14" s="41">
        <f>B5/B$11*100</f>
        <v>34.757281553398059</v>
      </c>
      <c r="C14" s="41">
        <f>C5/C$11*100</f>
        <v>35.539403213465953</v>
      </c>
      <c r="D14" s="41">
        <f>D5/D$11*100</f>
        <v>34.07841700256504</v>
      </c>
      <c r="E14" s="41"/>
      <c r="F14" s="41">
        <f>F5/F$11*100</f>
        <v>42.332306233704671</v>
      </c>
      <c r="G14" s="41">
        <f>G5/G$11*100</f>
        <v>42.334601210066808</v>
      </c>
      <c r="H14" s="41">
        <f>H5/H$11*100</f>
        <v>43.179643408127795</v>
      </c>
      <c r="I14" s="41"/>
      <c r="J14" s="41">
        <f>J5/J$11*100</f>
        <v>41.965678627145088</v>
      </c>
      <c r="K14" s="41">
        <f>K5/K$11*100</f>
        <v>42.001686814731514</v>
      </c>
      <c r="L14" s="41">
        <f>L5/L$11*100</f>
        <v>42.719148620587362</v>
      </c>
    </row>
    <row r="15" spans="1:13" x14ac:dyDescent="0.2">
      <c r="A15" s="1" t="s">
        <v>68</v>
      </c>
      <c r="B15" s="41">
        <f t="shared" ref="B15:D15" si="7">B6/B$11*100</f>
        <v>43.262135922330096</v>
      </c>
      <c r="C15" s="41">
        <f t="shared" si="7"/>
        <v>43.496557000765115</v>
      </c>
      <c r="D15" s="41">
        <f t="shared" si="7"/>
        <v>43.459142543056061</v>
      </c>
      <c r="E15" s="41"/>
      <c r="F15" s="41">
        <f t="shared" ref="F15:H15" si="8">F6/F$11*100</f>
        <v>26.39843564825788</v>
      </c>
      <c r="G15" s="41">
        <f t="shared" si="8"/>
        <v>26.802782759504151</v>
      </c>
      <c r="H15" s="41">
        <f t="shared" si="8"/>
        <v>27.340012107719648</v>
      </c>
      <c r="I15" s="41"/>
      <c r="J15" s="41">
        <f t="shared" ref="J15:L15" si="9">J6/J$11*100</f>
        <v>27.214630753904856</v>
      </c>
      <c r="K15" s="41">
        <f t="shared" si="9"/>
        <v>27.620654109268113</v>
      </c>
      <c r="L15" s="41">
        <f t="shared" si="9"/>
        <v>28.155591812518537</v>
      </c>
    </row>
    <row r="16" spans="1:13" x14ac:dyDescent="0.2">
      <c r="A16" s="1" t="s">
        <v>69</v>
      </c>
      <c r="B16" s="41">
        <f t="shared" ref="B16:D16" si="10">B7/B$11*100</f>
        <v>9.6310679611650496</v>
      </c>
      <c r="C16" s="41">
        <f t="shared" si="10"/>
        <v>9.2195868400918126</v>
      </c>
      <c r="D16" s="41">
        <f t="shared" si="10"/>
        <v>8.2447783070721865</v>
      </c>
      <c r="E16" s="41"/>
      <c r="F16" s="41">
        <f t="shared" ref="F16:H16" si="11">F7/F$11*100</f>
        <v>16.595559769297623</v>
      </c>
      <c r="G16" s="41">
        <f t="shared" si="11"/>
        <v>16.460061882895488</v>
      </c>
      <c r="H16" s="41">
        <f t="shared" si="11"/>
        <v>15.650204073661806</v>
      </c>
      <c r="I16" s="41"/>
      <c r="J16" s="41">
        <f t="shared" ref="J16:L16" si="12">J7/J$11*100</f>
        <v>16.258481664567785</v>
      </c>
      <c r="K16" s="41">
        <f t="shared" si="12"/>
        <v>16.10533220879018</v>
      </c>
      <c r="L16" s="41">
        <f t="shared" si="12"/>
        <v>15.27551171759122</v>
      </c>
    </row>
    <row r="17" spans="1:14" x14ac:dyDescent="0.2">
      <c r="A17" s="1" t="s">
        <v>70</v>
      </c>
      <c r="B17" s="41">
        <f t="shared" ref="B17:D17" si="13">B8/B$11*100</f>
        <v>3.6893203883495143</v>
      </c>
      <c r="C17" s="41">
        <f t="shared" si="13"/>
        <v>3.5577658760520277</v>
      </c>
      <c r="D17" s="41">
        <f t="shared" si="13"/>
        <v>5.6430927079516309</v>
      </c>
      <c r="E17" s="41"/>
      <c r="F17" s="41">
        <f t="shared" ref="F17:H17" si="14">F8/F$11*100</f>
        <v>5.7616338784862133</v>
      </c>
      <c r="G17" s="41">
        <f t="shared" si="14"/>
        <v>5.6837665792948497</v>
      </c>
      <c r="H17" s="41">
        <f t="shared" si="14"/>
        <v>5.1633565723436252</v>
      </c>
      <c r="I17" s="41"/>
      <c r="J17" s="41">
        <f t="shared" ref="J17:L17" si="15">J8/J$11*100</f>
        <v>5.6613348871304252</v>
      </c>
      <c r="K17" s="41">
        <f t="shared" si="15"/>
        <v>5.5796082841345704</v>
      </c>
      <c r="L17" s="41">
        <f t="shared" si="15"/>
        <v>5.1876297834470479</v>
      </c>
    </row>
    <row r="18" spans="1:14" x14ac:dyDescent="0.2">
      <c r="A18" s="1" t="s">
        <v>71</v>
      </c>
      <c r="B18" s="41">
        <f t="shared" ref="B18:D18" si="16">B9/B$11*100</f>
        <v>3.6893203883495143</v>
      </c>
      <c r="C18" s="41">
        <f t="shared" si="16"/>
        <v>3.2899770466717673</v>
      </c>
      <c r="D18" s="41">
        <f t="shared" si="16"/>
        <v>3.5177720776841337</v>
      </c>
      <c r="E18" s="41"/>
      <c r="F18" s="41">
        <f t="shared" ref="F18:H18" si="17">F9/F$11*100</f>
        <v>6.7610808248400103</v>
      </c>
      <c r="G18" s="41">
        <f>G9/G$11*100</f>
        <v>6.5923020831280414</v>
      </c>
      <c r="H18" s="41">
        <f t="shared" si="17"/>
        <v>6.3565528150448181</v>
      </c>
      <c r="I18" s="41"/>
      <c r="J18" s="41">
        <f t="shared" ref="J18" si="18">J9/J$11*100</f>
        <v>6.6124090746762398</v>
      </c>
      <c r="K18" s="41">
        <f>K9/K$11*100</f>
        <v>6.4305126042545222</v>
      </c>
      <c r="L18" s="41">
        <f t="shared" ref="L18" si="19">L9/L$11*100</f>
        <v>6.2129190151290414</v>
      </c>
    </row>
    <row r="19" spans="1:14" x14ac:dyDescent="0.2">
      <c r="A19" s="1" t="s">
        <v>356</v>
      </c>
      <c r="B19" s="41">
        <f t="shared" ref="B19:D19" si="20">B10/B$11*100</f>
        <v>4.9708737864077674</v>
      </c>
      <c r="C19" s="41">
        <f t="shared" si="20"/>
        <v>4.8967100229533278</v>
      </c>
      <c r="D19" s="41">
        <f t="shared" si="20"/>
        <v>5.0567973616709416</v>
      </c>
      <c r="E19" s="41"/>
      <c r="F19" s="41">
        <f>F10/F$11*100</f>
        <v>2.1509836454136053</v>
      </c>
      <c r="G19" s="41">
        <f t="shared" ref="G19:H19" si="21">G10/G$11*100</f>
        <v>2.1264854851106603</v>
      </c>
      <c r="H19" s="41">
        <f t="shared" si="21"/>
        <v>2.3102310231023102</v>
      </c>
      <c r="I19" s="41"/>
      <c r="J19" s="41">
        <f>J10/J$11*100</f>
        <v>2.2874649925756065</v>
      </c>
      <c r="K19" s="41">
        <f t="shared" ref="K19:L19" si="22">K10/K$11*100</f>
        <v>2.262205978821104</v>
      </c>
      <c r="L19" s="41">
        <f t="shared" si="22"/>
        <v>2.4491990507267873</v>
      </c>
    </row>
    <row r="20" spans="1:14" x14ac:dyDescent="0.2">
      <c r="A20" s="1" t="s">
        <v>72</v>
      </c>
      <c r="B20" s="42">
        <f t="shared" ref="B20:D20" si="23">B11/B$11*100</f>
        <v>100</v>
      </c>
      <c r="C20" s="42">
        <f t="shared" si="23"/>
        <v>100</v>
      </c>
      <c r="D20" s="42">
        <f t="shared" si="23"/>
        <v>100</v>
      </c>
      <c r="E20" s="42"/>
      <c r="F20" s="42">
        <f>F11/F$11*100</f>
        <v>100</v>
      </c>
      <c r="G20" s="42">
        <f t="shared" ref="G20:H20" si="24">G11/G$11*100</f>
        <v>100</v>
      </c>
      <c r="H20" s="42">
        <f t="shared" si="24"/>
        <v>100</v>
      </c>
      <c r="I20" s="42"/>
      <c r="J20" s="42">
        <f>J11/J$11*100</f>
        <v>100</v>
      </c>
      <c r="K20" s="42">
        <f t="shared" ref="K20:L20" si="25">K11/K$11*100</f>
        <v>100</v>
      </c>
      <c r="L20" s="42">
        <f t="shared" si="25"/>
        <v>100</v>
      </c>
    </row>
    <row r="21" spans="1:14" s="13" customFormat="1" x14ac:dyDescent="0.2">
      <c r="B21" s="42"/>
      <c r="C21" s="42"/>
      <c r="D21" s="42"/>
      <c r="E21" s="42"/>
      <c r="F21" s="42"/>
      <c r="G21" s="42"/>
      <c r="H21" s="42"/>
      <c r="I21" s="42"/>
      <c r="J21" s="42"/>
      <c r="K21" s="42"/>
      <c r="L21" s="53"/>
    </row>
    <row r="22" spans="1:14" x14ac:dyDescent="0.2">
      <c r="A22" s="13"/>
      <c r="B22" s="42"/>
      <c r="C22" s="42"/>
      <c r="D22" s="42"/>
      <c r="E22" s="42"/>
      <c r="F22" s="42"/>
      <c r="G22" s="42"/>
      <c r="H22" s="42"/>
      <c r="I22" s="42"/>
      <c r="J22" s="53"/>
      <c r="K22" s="53"/>
      <c r="L22" s="53"/>
    </row>
    <row r="23" spans="1:14" x14ac:dyDescent="0.2">
      <c r="A23" s="8" t="s">
        <v>77</v>
      </c>
      <c r="B23" s="40"/>
      <c r="C23" s="40"/>
      <c r="D23" s="40"/>
      <c r="E23" s="40"/>
      <c r="F23" s="40"/>
      <c r="G23" s="40"/>
      <c r="H23" s="40"/>
      <c r="I23" s="40"/>
      <c r="J23" s="157"/>
      <c r="K23" s="157"/>
      <c r="L23" s="43"/>
    </row>
    <row r="24" spans="1:14" hidden="1" x14ac:dyDescent="0.2">
      <c r="A24" s="36"/>
      <c r="B24" s="1" t="s">
        <v>293</v>
      </c>
      <c r="C24" s="1" t="s">
        <v>294</v>
      </c>
      <c r="D24" s="1" t="s">
        <v>295</v>
      </c>
      <c r="E24" s="1" t="s">
        <v>280</v>
      </c>
      <c r="F24" s="1" t="s">
        <v>296</v>
      </c>
      <c r="G24" s="1" t="s">
        <v>297</v>
      </c>
      <c r="H24" s="1" t="s">
        <v>298</v>
      </c>
      <c r="J24" s="53"/>
      <c r="K24" s="53"/>
      <c r="L24" s="26"/>
    </row>
    <row r="25" spans="1:14" x14ac:dyDescent="0.2">
      <c r="A25" s="1" t="s">
        <v>200</v>
      </c>
      <c r="B25" s="31">
        <v>83</v>
      </c>
      <c r="C25" s="31">
        <v>82</v>
      </c>
      <c r="D25" s="31">
        <v>92</v>
      </c>
      <c r="E25" s="31"/>
      <c r="F25" s="31">
        <v>1725</v>
      </c>
      <c r="G25" s="31">
        <v>1772</v>
      </c>
      <c r="H25" s="31">
        <v>1681</v>
      </c>
      <c r="I25" s="31"/>
      <c r="J25" s="31">
        <f>B25+F25</f>
        <v>1808</v>
      </c>
      <c r="K25" s="31">
        <f t="shared" ref="K25:L30" si="26">C25+G25</f>
        <v>1854</v>
      </c>
      <c r="L25" s="31">
        <f t="shared" si="26"/>
        <v>1773</v>
      </c>
      <c r="M25" s="26"/>
      <c r="N25" s="26"/>
    </row>
    <row r="26" spans="1:14" x14ac:dyDescent="0.2">
      <c r="A26" s="1" t="s">
        <v>68</v>
      </c>
      <c r="B26" s="31">
        <v>136</v>
      </c>
      <c r="C26" s="31">
        <v>137</v>
      </c>
      <c r="D26" s="31">
        <v>149</v>
      </c>
      <c r="E26" s="31"/>
      <c r="F26" s="31">
        <v>820</v>
      </c>
      <c r="G26" s="31">
        <v>856</v>
      </c>
      <c r="H26" s="31">
        <v>888</v>
      </c>
      <c r="I26" s="31"/>
      <c r="J26" s="31">
        <f t="shared" ref="J26:J30" si="27">B26+F26</f>
        <v>956</v>
      </c>
      <c r="K26" s="31">
        <f t="shared" si="26"/>
        <v>993</v>
      </c>
      <c r="L26" s="31">
        <f t="shared" si="26"/>
        <v>1037</v>
      </c>
      <c r="M26" s="26"/>
      <c r="N26" s="26"/>
    </row>
    <row r="27" spans="1:14" x14ac:dyDescent="0.2">
      <c r="A27" s="1" t="s">
        <v>69</v>
      </c>
      <c r="B27" s="31">
        <v>16</v>
      </c>
      <c r="C27" s="31">
        <v>15</v>
      </c>
      <c r="D27" s="31">
        <v>14</v>
      </c>
      <c r="E27" s="31"/>
      <c r="F27" s="31">
        <v>614</v>
      </c>
      <c r="G27" s="31">
        <v>629</v>
      </c>
      <c r="H27" s="31">
        <v>590</v>
      </c>
      <c r="I27" s="31"/>
      <c r="J27" s="31">
        <f t="shared" si="27"/>
        <v>630</v>
      </c>
      <c r="K27" s="31">
        <f t="shared" si="26"/>
        <v>644</v>
      </c>
      <c r="L27" s="31">
        <f t="shared" si="26"/>
        <v>604</v>
      </c>
      <c r="M27" s="26"/>
      <c r="N27" s="26"/>
    </row>
    <row r="28" spans="1:14" x14ac:dyDescent="0.2">
      <c r="A28" s="1" t="s">
        <v>70</v>
      </c>
      <c r="B28" s="31">
        <v>5</v>
      </c>
      <c r="C28" s="31">
        <v>7</v>
      </c>
      <c r="D28" s="31">
        <v>25</v>
      </c>
      <c r="E28" s="31"/>
      <c r="F28" s="31">
        <v>215</v>
      </c>
      <c r="G28" s="31">
        <v>199</v>
      </c>
      <c r="H28" s="31">
        <v>165</v>
      </c>
      <c r="I28" s="31"/>
      <c r="J28" s="31">
        <f t="shared" si="27"/>
        <v>220</v>
      </c>
      <c r="K28" s="31">
        <f t="shared" si="26"/>
        <v>206</v>
      </c>
      <c r="L28" s="31">
        <f t="shared" si="26"/>
        <v>190</v>
      </c>
      <c r="M28" s="26"/>
      <c r="N28" s="26"/>
    </row>
    <row r="29" spans="1:14" x14ac:dyDescent="0.2">
      <c r="A29" s="1" t="s">
        <v>71</v>
      </c>
      <c r="B29" s="31">
        <v>7</v>
      </c>
      <c r="C29" s="31">
        <v>7</v>
      </c>
      <c r="D29" s="31">
        <v>9</v>
      </c>
      <c r="E29" s="31"/>
      <c r="F29" s="31">
        <v>328</v>
      </c>
      <c r="G29" s="31">
        <v>303</v>
      </c>
      <c r="H29" s="31">
        <v>207</v>
      </c>
      <c r="I29" s="31"/>
      <c r="J29" s="31">
        <f t="shared" si="27"/>
        <v>335</v>
      </c>
      <c r="K29" s="31">
        <f t="shared" si="26"/>
        <v>310</v>
      </c>
      <c r="L29" s="31">
        <f t="shared" si="26"/>
        <v>216</v>
      </c>
      <c r="M29" s="26"/>
      <c r="N29" s="26"/>
    </row>
    <row r="30" spans="1:14" x14ac:dyDescent="0.2">
      <c r="A30" s="1" t="s">
        <v>356</v>
      </c>
      <c r="B30" s="31">
        <v>10</v>
      </c>
      <c r="C30" s="31">
        <v>12</v>
      </c>
      <c r="D30" s="31">
        <v>15</v>
      </c>
      <c r="E30" s="31"/>
      <c r="F30" s="31">
        <v>49</v>
      </c>
      <c r="G30" s="31">
        <v>44</v>
      </c>
      <c r="H30" s="31">
        <v>54</v>
      </c>
      <c r="I30" s="31"/>
      <c r="J30" s="31">
        <f t="shared" si="27"/>
        <v>59</v>
      </c>
      <c r="K30" s="31">
        <f t="shared" si="26"/>
        <v>56</v>
      </c>
      <c r="L30" s="31">
        <f t="shared" si="26"/>
        <v>69</v>
      </c>
      <c r="M30" s="26"/>
      <c r="N30" s="26"/>
    </row>
    <row r="31" spans="1:14" x14ac:dyDescent="0.2">
      <c r="A31" s="1" t="s">
        <v>72</v>
      </c>
      <c r="B31" s="15">
        <v>257</v>
      </c>
      <c r="C31" s="15">
        <v>260</v>
      </c>
      <c r="D31" s="15">
        <v>304</v>
      </c>
      <c r="E31" s="15"/>
      <c r="F31" s="15">
        <v>3751</v>
      </c>
      <c r="G31" s="15">
        <v>3803</v>
      </c>
      <c r="H31" s="15">
        <v>3585</v>
      </c>
      <c r="I31" s="15"/>
      <c r="J31" s="15">
        <f t="shared" ref="J31" si="28">B31+F31</f>
        <v>4008</v>
      </c>
      <c r="K31" s="15">
        <f t="shared" ref="K31" si="29">C31+G31</f>
        <v>4063</v>
      </c>
      <c r="L31" s="15">
        <f t="shared" ref="L31" si="30">D31+H31</f>
        <v>3889</v>
      </c>
      <c r="M31" s="62"/>
      <c r="N31" s="26"/>
    </row>
    <row r="32" spans="1:14" s="13" customFormat="1" x14ac:dyDescent="0.2">
      <c r="B32" s="15"/>
      <c r="C32" s="15"/>
      <c r="D32" s="15"/>
      <c r="E32" s="15"/>
      <c r="F32" s="15"/>
      <c r="G32" s="15"/>
      <c r="H32" s="15"/>
      <c r="I32" s="15"/>
      <c r="J32" s="15"/>
      <c r="K32" s="15"/>
      <c r="L32" s="15"/>
      <c r="M32" s="62"/>
      <c r="N32" s="62"/>
    </row>
    <row r="33" spans="1:13" x14ac:dyDescent="0.2">
      <c r="B33" s="8" t="s">
        <v>73</v>
      </c>
      <c r="C33" s="8"/>
      <c r="D33" s="40"/>
      <c r="E33" s="40"/>
      <c r="F33" s="40"/>
      <c r="G33" s="40"/>
      <c r="H33" s="40"/>
      <c r="I33" s="40"/>
      <c r="J33" s="43"/>
      <c r="K33" s="43"/>
      <c r="L33" s="43"/>
    </row>
    <row r="34" spans="1:13" x14ac:dyDescent="0.2">
      <c r="A34" s="1" t="s">
        <v>200</v>
      </c>
      <c r="B34" s="41">
        <f>B25/B$31*100</f>
        <v>32.295719844357976</v>
      </c>
      <c r="C34" s="41">
        <f t="shared" ref="C34:E34" si="31">C25/C$31*100</f>
        <v>31.538461538461537</v>
      </c>
      <c r="D34" s="41">
        <f t="shared" si="31"/>
        <v>30.263157894736842</v>
      </c>
      <c r="E34" s="41" t="e">
        <f t="shared" si="31"/>
        <v>#DIV/0!</v>
      </c>
      <c r="F34" s="41">
        <f>F25/F$31*100</f>
        <v>45.98773660357238</v>
      </c>
      <c r="G34" s="41">
        <f t="shared" ref="G34:I34" si="32">G25/G$31*100</f>
        <v>46.594793584012621</v>
      </c>
      <c r="H34" s="41">
        <f t="shared" si="32"/>
        <v>46.889818688981869</v>
      </c>
      <c r="I34" s="41" t="e">
        <f t="shared" si="32"/>
        <v>#DIV/0!</v>
      </c>
      <c r="J34" s="41">
        <f t="shared" ref="J34:L40" si="33">J25/J$31*100</f>
        <v>45.109780439121757</v>
      </c>
      <c r="K34" s="41">
        <f t="shared" si="33"/>
        <v>45.631306916071864</v>
      </c>
      <c r="L34" s="41">
        <f t="shared" si="33"/>
        <v>45.590125996400104</v>
      </c>
      <c r="M34" s="41"/>
    </row>
    <row r="35" spans="1:13" x14ac:dyDescent="0.2">
      <c r="A35" s="1" t="s">
        <v>68</v>
      </c>
      <c r="B35" s="41">
        <f t="shared" ref="B35:E35" si="34">B26/B$31*100</f>
        <v>52.918287937743195</v>
      </c>
      <c r="C35" s="41">
        <f t="shared" si="34"/>
        <v>52.692307692307693</v>
      </c>
      <c r="D35" s="41">
        <f t="shared" si="34"/>
        <v>49.013157894736842</v>
      </c>
      <c r="E35" s="41" t="e">
        <f t="shared" si="34"/>
        <v>#DIV/0!</v>
      </c>
      <c r="F35" s="41">
        <f t="shared" ref="F35:I35" si="35">F26/F$31*100</f>
        <v>21.860837110103972</v>
      </c>
      <c r="G35" s="41">
        <f t="shared" si="35"/>
        <v>22.508545884827768</v>
      </c>
      <c r="H35" s="41">
        <f t="shared" si="35"/>
        <v>24.769874476987447</v>
      </c>
      <c r="I35" s="41" t="e">
        <f t="shared" si="35"/>
        <v>#DIV/0!</v>
      </c>
      <c r="J35" s="41">
        <f t="shared" si="33"/>
        <v>23.852295409181636</v>
      </c>
      <c r="K35" s="41">
        <f t="shared" si="33"/>
        <v>24.440068914595127</v>
      </c>
      <c r="L35" s="41">
        <f t="shared" si="33"/>
        <v>26.664952429930572</v>
      </c>
      <c r="M35" s="41"/>
    </row>
    <row r="36" spans="1:13" x14ac:dyDescent="0.2">
      <c r="A36" s="1" t="s">
        <v>69</v>
      </c>
      <c r="B36" s="41">
        <f t="shared" ref="B36:E36" si="36">B27/B$31*100</f>
        <v>6.2256809338521402</v>
      </c>
      <c r="C36" s="41">
        <f t="shared" si="36"/>
        <v>5.7692307692307692</v>
      </c>
      <c r="D36" s="41">
        <f t="shared" si="36"/>
        <v>4.6052631578947363</v>
      </c>
      <c r="E36" s="41" t="e">
        <f t="shared" si="36"/>
        <v>#DIV/0!</v>
      </c>
      <c r="F36" s="41">
        <f t="shared" ref="F36:I36" si="37">F27/F$31*100</f>
        <v>16.368968275126633</v>
      </c>
      <c r="G36" s="41">
        <f t="shared" si="37"/>
        <v>16.539574020510123</v>
      </c>
      <c r="H36" s="41">
        <f t="shared" si="37"/>
        <v>16.457461645746164</v>
      </c>
      <c r="I36" s="41" t="e">
        <f t="shared" si="37"/>
        <v>#DIV/0!</v>
      </c>
      <c r="J36" s="41">
        <f t="shared" si="33"/>
        <v>15.718562874251496</v>
      </c>
      <c r="K36" s="41">
        <f t="shared" si="33"/>
        <v>15.850356879153335</v>
      </c>
      <c r="L36" s="41">
        <f t="shared" si="33"/>
        <v>15.530984829004884</v>
      </c>
      <c r="M36" s="41"/>
    </row>
    <row r="37" spans="1:13" x14ac:dyDescent="0.2">
      <c r="A37" s="1" t="s">
        <v>70</v>
      </c>
      <c r="B37" s="41">
        <f t="shared" ref="B37:E37" si="38">B28/B$31*100</f>
        <v>1.9455252918287937</v>
      </c>
      <c r="C37" s="41">
        <f t="shared" si="38"/>
        <v>2.6923076923076925</v>
      </c>
      <c r="D37" s="41">
        <f t="shared" si="38"/>
        <v>8.2236842105263168</v>
      </c>
      <c r="E37" s="41" t="e">
        <f t="shared" si="38"/>
        <v>#DIV/0!</v>
      </c>
      <c r="F37" s="41">
        <f t="shared" ref="F37:I37" si="39">F28/F$31*100</f>
        <v>5.7318048520394562</v>
      </c>
      <c r="G37" s="41">
        <f t="shared" si="39"/>
        <v>5.2327110176176701</v>
      </c>
      <c r="H37" s="41">
        <f t="shared" si="39"/>
        <v>4.6025104602510458</v>
      </c>
      <c r="I37" s="41" t="e">
        <f t="shared" si="39"/>
        <v>#DIV/0!</v>
      </c>
      <c r="J37" s="41">
        <f t="shared" si="33"/>
        <v>5.4890219560878242</v>
      </c>
      <c r="K37" s="41">
        <f t="shared" si="33"/>
        <v>5.0701452128968736</v>
      </c>
      <c r="L37" s="41">
        <f t="shared" si="33"/>
        <v>4.885574697865775</v>
      </c>
      <c r="M37" s="41"/>
    </row>
    <row r="38" spans="1:13" x14ac:dyDescent="0.2">
      <c r="A38" s="1" t="s">
        <v>71</v>
      </c>
      <c r="B38" s="41">
        <f t="shared" ref="B38:E38" si="40">B29/B$31*100</f>
        <v>2.7237354085603114</v>
      </c>
      <c r="C38" s="41">
        <f t="shared" si="40"/>
        <v>2.6923076923076925</v>
      </c>
      <c r="D38" s="41">
        <f t="shared" si="40"/>
        <v>2.9605263157894735</v>
      </c>
      <c r="E38" s="41" t="e">
        <f t="shared" si="40"/>
        <v>#DIV/0!</v>
      </c>
      <c r="F38" s="41">
        <f t="shared" ref="F38:I38" si="41">F29/F$31*100</f>
        <v>8.7443348440415889</v>
      </c>
      <c r="G38" s="41">
        <f t="shared" si="41"/>
        <v>7.9673941625032869</v>
      </c>
      <c r="H38" s="41">
        <f t="shared" si="41"/>
        <v>5.7740585774058575</v>
      </c>
      <c r="I38" s="41" t="e">
        <f t="shared" si="41"/>
        <v>#DIV/0!</v>
      </c>
      <c r="J38" s="41">
        <f t="shared" si="33"/>
        <v>8.3582834331337335</v>
      </c>
      <c r="K38" s="41">
        <f t="shared" si="33"/>
        <v>7.6298301747477231</v>
      </c>
      <c r="L38" s="41">
        <f t="shared" si="33"/>
        <v>5.5541270249421446</v>
      </c>
      <c r="M38" s="41"/>
    </row>
    <row r="39" spans="1:13" x14ac:dyDescent="0.2">
      <c r="A39" s="1" t="s">
        <v>356</v>
      </c>
      <c r="B39" s="41">
        <f t="shared" ref="B39:E39" si="42">B30/B$31*100</f>
        <v>3.8910505836575875</v>
      </c>
      <c r="C39" s="41">
        <f t="shared" si="42"/>
        <v>4.6153846153846159</v>
      </c>
      <c r="D39" s="41">
        <f t="shared" si="42"/>
        <v>4.9342105263157894</v>
      </c>
      <c r="E39" s="41" t="e">
        <f t="shared" si="42"/>
        <v>#DIV/0!</v>
      </c>
      <c r="F39" s="41">
        <f t="shared" ref="F39:I39" si="43">F30/F$31*100</f>
        <v>1.3063183151159692</v>
      </c>
      <c r="G39" s="41">
        <f t="shared" si="43"/>
        <v>1.1569813305285301</v>
      </c>
      <c r="H39" s="41">
        <f t="shared" si="43"/>
        <v>1.506276150627615</v>
      </c>
      <c r="I39" s="41" t="e">
        <f t="shared" si="43"/>
        <v>#DIV/0!</v>
      </c>
      <c r="J39" s="41">
        <f t="shared" si="33"/>
        <v>1.472055888223553</v>
      </c>
      <c r="K39" s="41">
        <f t="shared" si="33"/>
        <v>1.3782919025350726</v>
      </c>
      <c r="L39" s="41">
        <f t="shared" si="33"/>
        <v>1.7742350218565184</v>
      </c>
      <c r="M39" s="41"/>
    </row>
    <row r="40" spans="1:13" ht="12" thickBot="1" x14ac:dyDescent="0.25">
      <c r="A40" s="113" t="s">
        <v>72</v>
      </c>
      <c r="B40" s="42">
        <f t="shared" ref="B40:E40" si="44">B31/B$31*100</f>
        <v>100</v>
      </c>
      <c r="C40" s="42">
        <f t="shared" si="44"/>
        <v>100</v>
      </c>
      <c r="D40" s="42">
        <f t="shared" si="44"/>
        <v>100</v>
      </c>
      <c r="E40" s="42" t="e">
        <f t="shared" si="44"/>
        <v>#DIV/0!</v>
      </c>
      <c r="F40" s="42">
        <f t="shared" ref="F40:I40" si="45">F31/F$31*100</f>
        <v>100</v>
      </c>
      <c r="G40" s="42">
        <f t="shared" si="45"/>
        <v>100</v>
      </c>
      <c r="H40" s="42">
        <f t="shared" si="45"/>
        <v>100</v>
      </c>
      <c r="I40" s="42" t="e">
        <f t="shared" si="45"/>
        <v>#DIV/0!</v>
      </c>
      <c r="J40" s="42">
        <f t="shared" si="33"/>
        <v>100</v>
      </c>
      <c r="K40" s="42">
        <f t="shared" si="33"/>
        <v>100</v>
      </c>
      <c r="L40" s="42">
        <f t="shared" si="33"/>
        <v>100</v>
      </c>
      <c r="M40" s="41"/>
    </row>
    <row r="41" spans="1:13" ht="12.75" customHeight="1" x14ac:dyDescent="0.2">
      <c r="A41" s="212" t="s">
        <v>363</v>
      </c>
      <c r="B41" s="212"/>
      <c r="C41" s="212"/>
      <c r="D41" s="212"/>
      <c r="E41" s="212"/>
      <c r="F41" s="212"/>
      <c r="G41" s="212"/>
      <c r="H41" s="212"/>
      <c r="I41" s="212"/>
      <c r="J41" s="212"/>
      <c r="K41" s="212"/>
      <c r="L41" s="212"/>
    </row>
    <row r="42" spans="1:13" ht="23.25" customHeight="1" x14ac:dyDescent="0.2">
      <c r="A42" s="202" t="s">
        <v>224</v>
      </c>
      <c r="B42" s="202"/>
      <c r="C42" s="202"/>
      <c r="D42" s="202"/>
      <c r="E42" s="202"/>
      <c r="F42" s="202"/>
      <c r="G42" s="202"/>
      <c r="H42" s="202"/>
      <c r="I42" s="202"/>
      <c r="J42" s="202"/>
      <c r="K42" s="202"/>
      <c r="L42" s="202"/>
    </row>
    <row r="43" spans="1:13" ht="25.5" customHeight="1" x14ac:dyDescent="0.2">
      <c r="A43" s="202" t="s">
        <v>299</v>
      </c>
      <c r="B43" s="202"/>
      <c r="C43" s="202"/>
      <c r="D43" s="202"/>
      <c r="E43" s="202"/>
      <c r="F43" s="202"/>
      <c r="G43" s="202"/>
      <c r="H43" s="202"/>
      <c r="I43" s="202"/>
      <c r="J43" s="202"/>
      <c r="K43" s="202"/>
      <c r="L43" s="202"/>
    </row>
    <row r="44" spans="1:13" x14ac:dyDescent="0.2">
      <c r="A44" s="36"/>
    </row>
  </sheetData>
  <mergeCells count="4">
    <mergeCell ref="A1:L1"/>
    <mergeCell ref="A43:L43"/>
    <mergeCell ref="A41:L41"/>
    <mergeCell ref="A42:L42"/>
  </mergeCells>
  <phoneticPr fontId="2" type="noConversion"/>
  <pageMargins left="0.75" right="0.75" top="1" bottom="1" header="0.5" footer="0.5"/>
  <pageSetup paperSize="9" scale="97" orientation="portrait" r:id="rId1"/>
  <headerFooter alignWithMargins="0">
    <oddHeader>&amp;C&amp;8Hela staden - Kvarstående sökande</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00B84-8F4C-4F20-87B9-9AD3BBFFDFFD}">
  <sheetPr codeName="Blad7"/>
  <dimension ref="A1:T30"/>
  <sheetViews>
    <sheetView zoomScaleNormal="100" workbookViewId="0">
      <selection activeCell="A33" sqref="A33"/>
    </sheetView>
  </sheetViews>
  <sheetFormatPr defaultColWidth="9.28515625" defaultRowHeight="11.25" x14ac:dyDescent="0.2"/>
  <cols>
    <col min="1" max="1" width="9" style="1" customWidth="1"/>
    <col min="2" max="2" width="7.42578125" style="1" customWidth="1"/>
    <col min="3" max="3" width="7.28515625" style="1" customWidth="1"/>
    <col min="4" max="4" width="8.7109375" style="1" customWidth="1"/>
    <col min="5" max="5" width="0.5703125" style="1" customWidth="1"/>
    <col min="6" max="6" width="7.28515625" style="1" customWidth="1"/>
    <col min="7" max="7" width="8.7109375" style="1" customWidth="1"/>
    <col min="8" max="8" width="0.5703125" style="1" customWidth="1"/>
    <col min="9" max="9" width="7.28515625" style="1" customWidth="1"/>
    <col min="10" max="10" width="8.7109375" style="1" customWidth="1"/>
    <col min="11" max="11" width="0.5703125" style="1" customWidth="1"/>
    <col min="12" max="12" width="7.28515625" style="1" customWidth="1"/>
    <col min="13" max="13" width="10" style="1" customWidth="1"/>
    <col min="14" max="16384" width="9.28515625" style="1"/>
  </cols>
  <sheetData>
    <row r="1" spans="1:20" ht="23.25" customHeight="1" thickBot="1" x14ac:dyDescent="0.25">
      <c r="A1" s="201" t="str">
        <f>"Tabell 6 Antalet öppet arbetslösa i Hela staden efter kassatillhörighet, ålder och kön - kvarstående sista "&amp;(TEXT('Tab1'!$D$2,"MMMM"))&amp;" "&amp;TEXT('Tab1'!$D$2,"ÅÅÅÅ")</f>
        <v>Tabell 6 Antalet öppet arbetslösa i Hela staden efter kassatillhörighet, ålder och kön - kvarstående sista maj 2026</v>
      </c>
      <c r="B1" s="203"/>
      <c r="C1" s="203"/>
      <c r="D1" s="203"/>
      <c r="E1" s="203"/>
      <c r="F1" s="203"/>
      <c r="G1" s="203"/>
      <c r="H1" s="203"/>
      <c r="I1" s="203"/>
      <c r="J1" s="203"/>
      <c r="K1" s="203"/>
      <c r="L1" s="203"/>
      <c r="M1" s="203"/>
    </row>
    <row r="2" spans="1:20" ht="11.25" customHeight="1" x14ac:dyDescent="0.2">
      <c r="A2" s="2"/>
      <c r="B2" s="2"/>
      <c r="C2" s="2" t="s">
        <v>80</v>
      </c>
      <c r="D2" s="44"/>
      <c r="E2" s="44"/>
      <c r="F2" s="45"/>
      <c r="G2" s="44"/>
      <c r="H2" s="44"/>
      <c r="I2" s="213" t="s">
        <v>84</v>
      </c>
      <c r="J2" s="213"/>
      <c r="K2" s="44"/>
      <c r="L2" s="46" t="s">
        <v>85</v>
      </c>
      <c r="M2" s="2"/>
    </row>
    <row r="3" spans="1:20" x14ac:dyDescent="0.2">
      <c r="C3" s="47" t="s">
        <v>81</v>
      </c>
      <c r="D3" s="48"/>
      <c r="E3" s="49"/>
      <c r="F3" s="47" t="s">
        <v>82</v>
      </c>
      <c r="G3" s="48" t="s">
        <v>83</v>
      </c>
      <c r="H3" s="49"/>
      <c r="I3" s="40"/>
      <c r="J3" s="48"/>
      <c r="K3" s="49"/>
      <c r="L3" s="12"/>
      <c r="M3" s="40"/>
    </row>
    <row r="4" spans="1:20" ht="23.25" customHeight="1" x14ac:dyDescent="0.2">
      <c r="A4" s="8" t="s">
        <v>55</v>
      </c>
      <c r="B4" s="8" t="s">
        <v>56</v>
      </c>
      <c r="C4" s="10" t="s">
        <v>32</v>
      </c>
      <c r="D4" s="50" t="s">
        <v>206</v>
      </c>
      <c r="E4" s="50"/>
      <c r="F4" s="10" t="s">
        <v>32</v>
      </c>
      <c r="G4" s="50" t="s">
        <v>206</v>
      </c>
      <c r="H4" s="50"/>
      <c r="I4" s="10" t="s">
        <v>32</v>
      </c>
      <c r="J4" s="50" t="s">
        <v>206</v>
      </c>
      <c r="K4" s="50"/>
      <c r="L4" s="10" t="s">
        <v>32</v>
      </c>
      <c r="M4" s="50" t="s">
        <v>206</v>
      </c>
      <c r="P4" s="27"/>
      <c r="Q4" s="27"/>
      <c r="R4" s="27"/>
      <c r="S4" s="27"/>
      <c r="T4" s="27"/>
    </row>
    <row r="5" spans="1:20" ht="10.15" hidden="1" customHeight="1" x14ac:dyDescent="0.2">
      <c r="A5" s="167"/>
      <c r="B5" s="167"/>
      <c r="C5" s="168" t="s">
        <v>383</v>
      </c>
      <c r="D5" s="169" t="s">
        <v>304</v>
      </c>
      <c r="E5" s="169" t="s">
        <v>305</v>
      </c>
      <c r="F5" s="168" t="s">
        <v>384</v>
      </c>
      <c r="G5" s="169" t="s">
        <v>385</v>
      </c>
      <c r="H5" s="169" t="s">
        <v>318</v>
      </c>
      <c r="I5" s="168" t="s">
        <v>386</v>
      </c>
      <c r="J5" s="169" t="s">
        <v>319</v>
      </c>
      <c r="K5" s="169"/>
      <c r="L5" s="168"/>
      <c r="M5" s="169"/>
      <c r="P5" s="27"/>
      <c r="Q5" s="27"/>
      <c r="R5" s="27"/>
      <c r="S5" s="27"/>
      <c r="T5" s="27"/>
    </row>
    <row r="6" spans="1:20" x14ac:dyDescent="0.2">
      <c r="A6" s="1" t="s">
        <v>57</v>
      </c>
      <c r="B6" s="30" t="s">
        <v>202</v>
      </c>
      <c r="C6" s="18">
        <v>15</v>
      </c>
      <c r="D6" s="87">
        <v>10</v>
      </c>
      <c r="E6" s="87"/>
      <c r="F6" s="18">
        <v>20</v>
      </c>
      <c r="G6" s="87">
        <v>13.3333333333333</v>
      </c>
      <c r="H6" s="87"/>
      <c r="I6" s="18">
        <v>115</v>
      </c>
      <c r="J6" s="87">
        <v>76.6666666666667</v>
      </c>
      <c r="K6" s="87"/>
      <c r="L6" s="18">
        <f>C6+F6+I6</f>
        <v>150</v>
      </c>
      <c r="M6" s="87">
        <f>L6/L6*100</f>
        <v>100</v>
      </c>
      <c r="P6" s="27"/>
      <c r="Q6" s="27"/>
      <c r="R6" s="27"/>
      <c r="S6" s="27"/>
      <c r="T6" s="27"/>
    </row>
    <row r="7" spans="1:20" x14ac:dyDescent="0.2">
      <c r="B7" s="30" t="s">
        <v>58</v>
      </c>
      <c r="C7" s="18">
        <v>176</v>
      </c>
      <c r="D7" s="87">
        <v>30.877192982456101</v>
      </c>
      <c r="E7" s="87"/>
      <c r="F7" s="18">
        <v>92</v>
      </c>
      <c r="G7" s="87">
        <v>16.140350877193001</v>
      </c>
      <c r="H7" s="87"/>
      <c r="I7" s="18">
        <v>302</v>
      </c>
      <c r="J7" s="87">
        <v>52.982456140350898</v>
      </c>
      <c r="K7" s="87"/>
      <c r="L7" s="18">
        <f t="shared" ref="L7:L12" si="0">C7+F7+I7</f>
        <v>570</v>
      </c>
      <c r="M7" s="87">
        <f t="shared" ref="M7:M11" si="1">L7/L7*100</f>
        <v>100</v>
      </c>
      <c r="P7" s="27"/>
      <c r="Q7" s="27"/>
      <c r="R7" s="27"/>
      <c r="S7" s="27"/>
      <c r="T7" s="27"/>
    </row>
    <row r="8" spans="1:20" x14ac:dyDescent="0.2">
      <c r="B8" s="30" t="s">
        <v>59</v>
      </c>
      <c r="C8" s="18">
        <v>1651</v>
      </c>
      <c r="D8" s="87">
        <v>58.0520393811533</v>
      </c>
      <c r="E8" s="87"/>
      <c r="F8" s="18">
        <v>419</v>
      </c>
      <c r="G8" s="87">
        <v>14.732770745429001</v>
      </c>
      <c r="H8" s="87"/>
      <c r="I8" s="18">
        <v>774</v>
      </c>
      <c r="J8" s="87">
        <v>27.2151898734177</v>
      </c>
      <c r="K8" s="87"/>
      <c r="L8" s="18">
        <f t="shared" si="0"/>
        <v>2844</v>
      </c>
      <c r="M8" s="87">
        <f t="shared" si="1"/>
        <v>100</v>
      </c>
      <c r="P8" s="27"/>
      <c r="Q8" s="27"/>
      <c r="R8" s="27"/>
      <c r="S8" s="27"/>
      <c r="T8" s="27"/>
    </row>
    <row r="9" spans="1:20" x14ac:dyDescent="0.2">
      <c r="B9" s="30" t="s">
        <v>60</v>
      </c>
      <c r="C9" s="18">
        <v>2029</v>
      </c>
      <c r="D9" s="87">
        <v>64.5972620184655</v>
      </c>
      <c r="E9" s="87"/>
      <c r="F9" s="18">
        <v>376</v>
      </c>
      <c r="G9" s="87">
        <v>11.970709964979299</v>
      </c>
      <c r="H9" s="87"/>
      <c r="I9" s="18">
        <v>736</v>
      </c>
      <c r="J9" s="87">
        <v>23.432028016555201</v>
      </c>
      <c r="K9" s="87"/>
      <c r="L9" s="18">
        <f t="shared" si="0"/>
        <v>3141</v>
      </c>
      <c r="M9" s="87">
        <f t="shared" si="1"/>
        <v>100</v>
      </c>
      <c r="P9" s="27"/>
      <c r="Q9" s="27"/>
      <c r="R9" s="27"/>
      <c r="S9" s="27"/>
      <c r="T9" s="27"/>
    </row>
    <row r="10" spans="1:20" x14ac:dyDescent="0.2">
      <c r="B10" s="30" t="s">
        <v>61</v>
      </c>
      <c r="C10" s="18">
        <v>1552</v>
      </c>
      <c r="D10" s="87">
        <v>72.388059701492494</v>
      </c>
      <c r="E10" s="87"/>
      <c r="F10" s="18">
        <v>190</v>
      </c>
      <c r="G10" s="87">
        <v>8.8619402985074593</v>
      </c>
      <c r="H10" s="87"/>
      <c r="I10" s="18">
        <v>402</v>
      </c>
      <c r="J10" s="87">
        <v>18.75</v>
      </c>
      <c r="K10" s="87"/>
      <c r="L10" s="18">
        <f t="shared" si="0"/>
        <v>2144</v>
      </c>
      <c r="M10" s="87">
        <f t="shared" si="1"/>
        <v>100</v>
      </c>
      <c r="P10" s="27"/>
      <c r="Q10" s="27"/>
      <c r="R10" s="27"/>
      <c r="S10" s="27"/>
      <c r="T10" s="27"/>
    </row>
    <row r="11" spans="1:20" x14ac:dyDescent="0.2">
      <c r="B11" s="30" t="s">
        <v>301</v>
      </c>
      <c r="C11" s="18">
        <v>1552</v>
      </c>
      <c r="D11" s="87">
        <v>79.224093925472204</v>
      </c>
      <c r="E11" s="87"/>
      <c r="F11" s="18">
        <v>139</v>
      </c>
      <c r="G11" s="87">
        <v>7.0954568657478303</v>
      </c>
      <c r="H11" s="87"/>
      <c r="I11" s="18">
        <v>268</v>
      </c>
      <c r="J11" s="87">
        <v>13.680449208780001</v>
      </c>
      <c r="K11" s="87"/>
      <c r="L11" s="18">
        <f t="shared" si="0"/>
        <v>1959</v>
      </c>
      <c r="M11" s="87">
        <f t="shared" si="1"/>
        <v>100</v>
      </c>
      <c r="P11" s="27"/>
      <c r="Q11" s="27"/>
      <c r="R11" s="27"/>
      <c r="S11" s="27"/>
      <c r="T11" s="27"/>
    </row>
    <row r="12" spans="1:20" s="13" customFormat="1" x14ac:dyDescent="0.2">
      <c r="B12" s="33" t="s">
        <v>302</v>
      </c>
      <c r="C12" s="15">
        <v>6975</v>
      </c>
      <c r="D12" s="16">
        <v>64.535529237601807</v>
      </c>
      <c r="E12" s="16"/>
      <c r="F12" s="15">
        <v>1236</v>
      </c>
      <c r="G12" s="16">
        <v>11.4359733530718</v>
      </c>
      <c r="H12" s="16"/>
      <c r="I12" s="15">
        <v>2597</v>
      </c>
      <c r="J12" s="16">
        <v>24.028497409326398</v>
      </c>
      <c r="K12" s="16"/>
      <c r="L12" s="15">
        <f t="shared" si="0"/>
        <v>10808</v>
      </c>
      <c r="M12" s="16">
        <f t="shared" ref="M12" si="2">L12/L12*100</f>
        <v>100</v>
      </c>
    </row>
    <row r="13" spans="1:20" s="13" customFormat="1" x14ac:dyDescent="0.2">
      <c r="A13" s="170"/>
      <c r="B13" s="36"/>
      <c r="C13" s="171"/>
      <c r="D13" s="172"/>
      <c r="E13" s="172"/>
      <c r="F13" s="171"/>
      <c r="G13" s="172"/>
      <c r="H13" s="172"/>
      <c r="I13" s="171"/>
      <c r="J13" s="172"/>
      <c r="K13" s="87"/>
      <c r="L13" s="31"/>
      <c r="M13" s="87"/>
    </row>
    <row r="14" spans="1:20" ht="11.25" customHeight="1" x14ac:dyDescent="0.2">
      <c r="A14" s="1" t="s">
        <v>62</v>
      </c>
      <c r="B14" s="30" t="s">
        <v>202</v>
      </c>
      <c r="C14" s="18">
        <v>13</v>
      </c>
      <c r="D14" s="87">
        <v>5.85585585585586</v>
      </c>
      <c r="E14" s="87"/>
      <c r="F14" s="18">
        <v>25</v>
      </c>
      <c r="G14" s="87">
        <v>11.2612612612613</v>
      </c>
      <c r="H14" s="87"/>
      <c r="I14" s="18">
        <v>184</v>
      </c>
      <c r="J14" s="87">
        <v>82.882882882882896</v>
      </c>
      <c r="K14" s="87"/>
      <c r="L14" s="18">
        <f>C14+F14+I14</f>
        <v>222</v>
      </c>
      <c r="M14" s="87">
        <f>L14/L14*100</f>
        <v>100</v>
      </c>
      <c r="P14" s="27"/>
      <c r="Q14" s="27"/>
      <c r="R14" s="27"/>
      <c r="S14" s="27"/>
      <c r="T14" s="27"/>
    </row>
    <row r="15" spans="1:20" x14ac:dyDescent="0.2">
      <c r="B15" s="30" t="s">
        <v>58</v>
      </c>
      <c r="C15" s="18">
        <v>220</v>
      </c>
      <c r="D15" s="87">
        <v>24.6636771300448</v>
      </c>
      <c r="E15" s="87"/>
      <c r="F15" s="18">
        <v>220</v>
      </c>
      <c r="G15" s="87">
        <v>24.6636771300448</v>
      </c>
      <c r="H15" s="87"/>
      <c r="I15" s="18">
        <v>452</v>
      </c>
      <c r="J15" s="87">
        <v>50.672645739910301</v>
      </c>
      <c r="K15" s="87"/>
      <c r="L15" s="18">
        <f t="shared" ref="L15:L20" si="3">C15+F15+I15</f>
        <v>892</v>
      </c>
      <c r="M15" s="87">
        <f t="shared" ref="M15:M20" si="4">L15/L15*100</f>
        <v>100</v>
      </c>
      <c r="P15" s="27"/>
      <c r="Q15" s="27"/>
      <c r="R15" s="27"/>
      <c r="S15" s="27"/>
      <c r="T15" s="27"/>
    </row>
    <row r="16" spans="1:20" x14ac:dyDescent="0.2">
      <c r="B16" s="30" t="s">
        <v>59</v>
      </c>
      <c r="C16" s="18">
        <v>1612</v>
      </c>
      <c r="D16" s="87">
        <v>54.130288784419101</v>
      </c>
      <c r="E16" s="87"/>
      <c r="F16" s="18">
        <v>604</v>
      </c>
      <c r="G16" s="87">
        <v>20.282068502350601</v>
      </c>
      <c r="H16" s="87"/>
      <c r="I16" s="18">
        <v>762</v>
      </c>
      <c r="J16" s="87">
        <v>25.587642713230402</v>
      </c>
      <c r="K16" s="87"/>
      <c r="L16" s="18">
        <f t="shared" si="3"/>
        <v>2978</v>
      </c>
      <c r="M16" s="87">
        <f t="shared" si="4"/>
        <v>100</v>
      </c>
      <c r="P16" s="27"/>
      <c r="Q16" s="27"/>
      <c r="R16" s="27"/>
      <c r="S16" s="27"/>
      <c r="T16" s="27"/>
    </row>
    <row r="17" spans="1:20" x14ac:dyDescent="0.2">
      <c r="B17" s="30" t="s">
        <v>60</v>
      </c>
      <c r="C17" s="18">
        <v>1943</v>
      </c>
      <c r="D17" s="87">
        <v>66.586703221384496</v>
      </c>
      <c r="E17" s="87"/>
      <c r="F17" s="18">
        <v>443</v>
      </c>
      <c r="G17" s="87">
        <v>15.181631254283801</v>
      </c>
      <c r="H17" s="87"/>
      <c r="I17" s="18">
        <v>532</v>
      </c>
      <c r="J17" s="87">
        <v>18.231665524331699</v>
      </c>
      <c r="K17" s="87"/>
      <c r="L17" s="18">
        <f t="shared" si="3"/>
        <v>2918</v>
      </c>
      <c r="M17" s="87">
        <f t="shared" si="4"/>
        <v>100</v>
      </c>
      <c r="P17" s="27"/>
      <c r="Q17" s="27"/>
      <c r="R17" s="27"/>
      <c r="S17" s="27"/>
      <c r="T17" s="27"/>
    </row>
    <row r="18" spans="1:20" x14ac:dyDescent="0.2">
      <c r="B18" s="30" t="s">
        <v>61</v>
      </c>
      <c r="C18" s="18">
        <v>1623</v>
      </c>
      <c r="D18" s="87">
        <v>69.866551872578597</v>
      </c>
      <c r="E18" s="87"/>
      <c r="F18" s="18">
        <v>277</v>
      </c>
      <c r="G18" s="87">
        <v>11.9242359018511</v>
      </c>
      <c r="H18" s="87"/>
      <c r="I18" s="18">
        <v>423</v>
      </c>
      <c r="J18" s="87">
        <v>18.209212225570401</v>
      </c>
      <c r="K18" s="87"/>
      <c r="L18" s="18">
        <f t="shared" si="3"/>
        <v>2323</v>
      </c>
      <c r="M18" s="87">
        <f t="shared" si="4"/>
        <v>100</v>
      </c>
      <c r="P18" s="27"/>
      <c r="Q18" s="27"/>
      <c r="R18" s="27"/>
      <c r="S18" s="27"/>
      <c r="T18" s="27"/>
    </row>
    <row r="19" spans="1:20" x14ac:dyDescent="0.2">
      <c r="B19" s="30" t="s">
        <v>301</v>
      </c>
      <c r="C19" s="18">
        <v>1627</v>
      </c>
      <c r="D19" s="87">
        <v>74.428179322964297</v>
      </c>
      <c r="E19" s="87"/>
      <c r="F19" s="18">
        <v>225</v>
      </c>
      <c r="G19" s="87">
        <v>10.292772186642299</v>
      </c>
      <c r="H19" s="87"/>
      <c r="I19" s="18">
        <v>334</v>
      </c>
      <c r="J19" s="87">
        <v>15.2790484903934</v>
      </c>
      <c r="K19" s="87"/>
      <c r="L19" s="18">
        <f t="shared" si="3"/>
        <v>2186</v>
      </c>
      <c r="M19" s="87">
        <f t="shared" si="4"/>
        <v>100</v>
      </c>
      <c r="P19" s="27"/>
      <c r="Q19" s="27"/>
      <c r="R19" s="27"/>
      <c r="S19" s="27"/>
      <c r="T19" s="27"/>
    </row>
    <row r="20" spans="1:20" s="13" customFormat="1" x14ac:dyDescent="0.2">
      <c r="B20" s="33" t="s">
        <v>302</v>
      </c>
      <c r="C20" s="15">
        <v>7038</v>
      </c>
      <c r="D20" s="16">
        <v>61.099053737303599</v>
      </c>
      <c r="E20" s="16"/>
      <c r="F20" s="15">
        <v>1794</v>
      </c>
      <c r="G20" s="16">
        <v>15.5742685997048</v>
      </c>
      <c r="H20" s="16"/>
      <c r="I20" s="15">
        <v>2687</v>
      </c>
      <c r="J20" s="16">
        <v>23.3266776629916</v>
      </c>
      <c r="K20" s="16"/>
      <c r="L20" s="15">
        <f t="shared" si="3"/>
        <v>11519</v>
      </c>
      <c r="M20" s="16">
        <f t="shared" si="4"/>
        <v>100</v>
      </c>
    </row>
    <row r="21" spans="1:20" x14ac:dyDescent="0.2">
      <c r="C21" s="158"/>
      <c r="D21" s="158"/>
      <c r="E21" s="158"/>
      <c r="F21" s="158"/>
      <c r="G21" s="158"/>
      <c r="H21" s="158"/>
      <c r="I21" s="158"/>
      <c r="J21" s="158"/>
      <c r="P21" s="27"/>
      <c r="Q21" s="27"/>
      <c r="R21" s="27"/>
      <c r="S21" s="27"/>
      <c r="T21" s="27"/>
    </row>
    <row r="22" spans="1:20" ht="10.5" customHeight="1" x14ac:dyDescent="0.2">
      <c r="A22" s="1" t="s">
        <v>63</v>
      </c>
      <c r="B22" s="30" t="s">
        <v>202</v>
      </c>
      <c r="C22" s="18">
        <v>28</v>
      </c>
      <c r="D22" s="87">
        <v>7.5268817204301097</v>
      </c>
      <c r="E22" s="87"/>
      <c r="F22" s="18">
        <v>45</v>
      </c>
      <c r="G22" s="87">
        <v>12.0967741935484</v>
      </c>
      <c r="H22" s="87"/>
      <c r="I22" s="18">
        <v>299</v>
      </c>
      <c r="J22" s="87">
        <v>80.376344086021504</v>
      </c>
      <c r="K22" s="87"/>
      <c r="L22" s="18">
        <f>C22+F22+I22</f>
        <v>372</v>
      </c>
      <c r="M22" s="87">
        <f>L22/L22*100</f>
        <v>100</v>
      </c>
      <c r="P22" s="27"/>
      <c r="Q22" s="27"/>
      <c r="R22" s="27"/>
      <c r="S22" s="27"/>
      <c r="T22" s="27"/>
    </row>
    <row r="23" spans="1:20" x14ac:dyDescent="0.2">
      <c r="B23" s="30" t="s">
        <v>58</v>
      </c>
      <c r="C23" s="18">
        <v>396</v>
      </c>
      <c r="D23" s="87">
        <v>27.086183310533499</v>
      </c>
      <c r="E23" s="87"/>
      <c r="F23" s="18">
        <v>312</v>
      </c>
      <c r="G23" s="87">
        <v>21.340629274965799</v>
      </c>
      <c r="H23" s="87"/>
      <c r="I23" s="18">
        <v>754</v>
      </c>
      <c r="J23" s="87">
        <v>51.573187414500701</v>
      </c>
      <c r="K23" s="87"/>
      <c r="L23" s="18">
        <f t="shared" ref="L23:L28" si="5">C23+F23+I23</f>
        <v>1462</v>
      </c>
      <c r="M23" s="87">
        <f t="shared" ref="M23:M28" si="6">L23/L23*100</f>
        <v>100</v>
      </c>
      <c r="P23" s="27"/>
      <c r="Q23" s="27"/>
      <c r="R23" s="27"/>
      <c r="S23" s="27"/>
      <c r="T23" s="27"/>
    </row>
    <row r="24" spans="1:20" x14ac:dyDescent="0.2">
      <c r="B24" s="30" t="s">
        <v>59</v>
      </c>
      <c r="C24" s="18">
        <v>3263</v>
      </c>
      <c r="D24" s="87">
        <v>56.046032291308798</v>
      </c>
      <c r="E24" s="87"/>
      <c r="F24" s="18">
        <v>1023</v>
      </c>
      <c r="G24" s="87">
        <v>17.571281346616299</v>
      </c>
      <c r="H24" s="87"/>
      <c r="I24" s="18">
        <v>1536</v>
      </c>
      <c r="J24" s="87">
        <v>26.382686362074899</v>
      </c>
      <c r="K24" s="87"/>
      <c r="L24" s="18">
        <f t="shared" si="5"/>
        <v>5822</v>
      </c>
      <c r="M24" s="87">
        <f t="shared" si="6"/>
        <v>100</v>
      </c>
      <c r="P24" s="27"/>
      <c r="Q24" s="27"/>
      <c r="R24" s="27"/>
      <c r="S24" s="27"/>
      <c r="T24" s="27"/>
    </row>
    <row r="25" spans="1:20" x14ac:dyDescent="0.2">
      <c r="B25" s="30" t="s">
        <v>60</v>
      </c>
      <c r="C25" s="18">
        <v>3972</v>
      </c>
      <c r="D25" s="87">
        <v>65.555372173625997</v>
      </c>
      <c r="E25" s="87"/>
      <c r="F25" s="18">
        <v>819</v>
      </c>
      <c r="G25" s="87">
        <v>13.5170820267371</v>
      </c>
      <c r="H25" s="87"/>
      <c r="I25" s="18">
        <v>1268</v>
      </c>
      <c r="J25" s="87">
        <v>20.927545799636899</v>
      </c>
      <c r="K25" s="87"/>
      <c r="L25" s="18">
        <f t="shared" si="5"/>
        <v>6059</v>
      </c>
      <c r="M25" s="87">
        <f t="shared" si="6"/>
        <v>100</v>
      </c>
      <c r="P25" s="27"/>
      <c r="Q25" s="27"/>
      <c r="R25" s="27"/>
      <c r="S25" s="27"/>
      <c r="T25" s="27"/>
    </row>
    <row r="26" spans="1:20" x14ac:dyDescent="0.2">
      <c r="B26" s="30" t="s">
        <v>61</v>
      </c>
      <c r="C26" s="18">
        <v>3175</v>
      </c>
      <c r="D26" s="87">
        <v>71.076785314528806</v>
      </c>
      <c r="E26" s="87"/>
      <c r="F26" s="18">
        <v>467</v>
      </c>
      <c r="G26" s="87">
        <v>10.454443698231501</v>
      </c>
      <c r="H26" s="87"/>
      <c r="I26" s="18">
        <v>825</v>
      </c>
      <c r="J26" s="87">
        <v>18.4687709872398</v>
      </c>
      <c r="K26" s="87"/>
      <c r="L26" s="18">
        <f t="shared" si="5"/>
        <v>4467</v>
      </c>
      <c r="M26" s="87">
        <f t="shared" si="6"/>
        <v>100</v>
      </c>
      <c r="P26" s="27"/>
      <c r="Q26" s="27"/>
      <c r="R26" s="27"/>
      <c r="S26" s="27"/>
      <c r="T26" s="27"/>
    </row>
    <row r="27" spans="1:20" x14ac:dyDescent="0.2">
      <c r="B27" s="30" t="s">
        <v>301</v>
      </c>
      <c r="C27" s="18">
        <v>3179</v>
      </c>
      <c r="D27" s="87">
        <v>76.694813027744303</v>
      </c>
      <c r="E27" s="87"/>
      <c r="F27" s="18">
        <v>364</v>
      </c>
      <c r="G27" s="87">
        <v>8.7816646562122997</v>
      </c>
      <c r="H27" s="87"/>
      <c r="I27" s="18">
        <v>602</v>
      </c>
      <c r="J27" s="87">
        <v>14.523522316043399</v>
      </c>
      <c r="K27" s="87"/>
      <c r="L27" s="18">
        <f t="shared" si="5"/>
        <v>4145</v>
      </c>
      <c r="M27" s="87">
        <f t="shared" si="6"/>
        <v>100</v>
      </c>
      <c r="P27" s="27"/>
      <c r="Q27" s="27"/>
      <c r="R27" s="27"/>
      <c r="S27" s="27"/>
      <c r="T27" s="27"/>
    </row>
    <row r="28" spans="1:20" s="13" customFormat="1" ht="12" thickBot="1" x14ac:dyDescent="0.25">
      <c r="A28" s="22"/>
      <c r="B28" s="33" t="s">
        <v>302</v>
      </c>
      <c r="C28" s="15">
        <v>14013</v>
      </c>
      <c r="D28" s="25">
        <v>62.762574461414403</v>
      </c>
      <c r="E28" s="25"/>
      <c r="F28" s="15">
        <v>3030</v>
      </c>
      <c r="G28" s="25">
        <v>13.5710126752363</v>
      </c>
      <c r="H28" s="25"/>
      <c r="I28" s="15">
        <v>5284</v>
      </c>
      <c r="J28" s="25">
        <v>23.666412863349301</v>
      </c>
      <c r="K28" s="25"/>
      <c r="L28" s="15">
        <f t="shared" si="5"/>
        <v>22327</v>
      </c>
      <c r="M28" s="16">
        <f t="shared" si="6"/>
        <v>100</v>
      </c>
    </row>
    <row r="29" spans="1:20" ht="23.1" customHeight="1" x14ac:dyDescent="0.2">
      <c r="A29" s="204" t="s">
        <v>299</v>
      </c>
      <c r="B29" s="214"/>
      <c r="C29" s="214"/>
      <c r="D29" s="214"/>
      <c r="E29" s="214"/>
      <c r="F29" s="214"/>
      <c r="G29" s="214"/>
      <c r="H29" s="214"/>
      <c r="I29" s="214"/>
      <c r="J29" s="214"/>
      <c r="K29" s="214"/>
      <c r="L29" s="214"/>
      <c r="M29" s="214"/>
    </row>
    <row r="30" spans="1:20" x14ac:dyDescent="0.2">
      <c r="A30" s="36"/>
    </row>
  </sheetData>
  <mergeCells count="3">
    <mergeCell ref="A1:M1"/>
    <mergeCell ref="I2:J2"/>
    <mergeCell ref="A29:M29"/>
  </mergeCells>
  <phoneticPr fontId="2" type="noConversion"/>
  <pageMargins left="0.75" right="0.75" top="1" bottom="1" header="0.5" footer="0.5"/>
  <pageSetup paperSize="9" scale="99" orientation="portrait" r:id="rId1"/>
  <headerFooter alignWithMargins="0">
    <oddHeader>&amp;C&amp;8Hela staden - Kvarstående sökande</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7DDE7-04AE-449C-ABAB-D7517CE97372}">
  <sheetPr codeName="Blad8"/>
  <dimension ref="A1:M31"/>
  <sheetViews>
    <sheetView zoomScaleNormal="100" workbookViewId="0">
      <selection activeCell="D34" sqref="D34"/>
    </sheetView>
  </sheetViews>
  <sheetFormatPr defaultColWidth="9.28515625" defaultRowHeight="11.25" x14ac:dyDescent="0.2"/>
  <cols>
    <col min="1" max="1" width="8.140625" style="27" customWidth="1"/>
    <col min="2" max="2" width="6.28515625" style="27" customWidth="1"/>
    <col min="3" max="3" width="7.5703125" style="27" customWidth="1"/>
    <col min="4" max="4" width="8.85546875" style="27" customWidth="1"/>
    <col min="5" max="5" width="7.5703125" style="27" customWidth="1"/>
    <col min="6" max="6" width="0.5703125" style="27" customWidth="1"/>
    <col min="7" max="9" width="7.5703125" style="27" customWidth="1"/>
    <col min="10" max="10" width="0.5703125" style="27" customWidth="1"/>
    <col min="11" max="13" width="7.5703125" style="27" customWidth="1"/>
    <col min="14" max="16384" width="9.28515625" style="27"/>
  </cols>
  <sheetData>
    <row r="1" spans="1:13" ht="24.75" customHeight="1" thickBot="1" x14ac:dyDescent="0.25">
      <c r="A1" s="201" t="s">
        <v>207</v>
      </c>
      <c r="B1" s="201"/>
      <c r="C1" s="201"/>
      <c r="D1" s="201"/>
      <c r="E1" s="201"/>
      <c r="F1" s="201"/>
      <c r="G1" s="201"/>
      <c r="H1" s="201"/>
      <c r="I1" s="201"/>
      <c r="J1" s="201"/>
      <c r="K1" s="201"/>
      <c r="L1" s="201"/>
      <c r="M1" s="201"/>
    </row>
    <row r="2" spans="1:13" s="39" customFormat="1" ht="22.5" customHeight="1" x14ac:dyDescent="0.2">
      <c r="A2" s="37"/>
      <c r="B2" s="37"/>
      <c r="C2" s="206" t="s">
        <v>87</v>
      </c>
      <c r="D2" s="206"/>
      <c r="E2" s="206"/>
      <c r="F2" s="38"/>
      <c r="G2" s="205" t="s">
        <v>225</v>
      </c>
      <c r="H2" s="206"/>
      <c r="I2" s="206"/>
      <c r="J2" s="38"/>
      <c r="K2" s="205" t="s">
        <v>201</v>
      </c>
      <c r="L2" s="206"/>
      <c r="M2" s="206"/>
    </row>
    <row r="3" spans="1:13" x14ac:dyDescent="0.2">
      <c r="A3" s="8" t="s">
        <v>55</v>
      </c>
      <c r="B3" s="8" t="s">
        <v>56</v>
      </c>
      <c r="C3" s="82" t="str">
        <f>Månad!A2</f>
        <v>Maj-26</v>
      </c>
      <c r="D3" s="82" t="str">
        <f>Månad!A3</f>
        <v>Apr-26</v>
      </c>
      <c r="E3" s="82" t="str">
        <f>Månad!A4</f>
        <v>Maj-25</v>
      </c>
      <c r="F3" s="83"/>
      <c r="G3" s="82" t="str">
        <f>C3</f>
        <v>Maj-26</v>
      </c>
      <c r="H3" s="82" t="str">
        <f t="shared" ref="H3:I3" si="0">D3</f>
        <v>Apr-26</v>
      </c>
      <c r="I3" s="82" t="str">
        <f t="shared" si="0"/>
        <v>Maj-25</v>
      </c>
      <c r="J3" s="83"/>
      <c r="K3" s="82" t="str">
        <f>C3</f>
        <v>Maj-26</v>
      </c>
      <c r="L3" s="82" t="str">
        <f t="shared" ref="L3:M3" si="1">D3</f>
        <v>Apr-26</v>
      </c>
      <c r="M3" s="82" t="str">
        <f t="shared" si="1"/>
        <v>Maj-25</v>
      </c>
    </row>
    <row r="4" spans="1:13" hidden="1" x14ac:dyDescent="0.2">
      <c r="A4" s="36"/>
      <c r="B4" s="36"/>
      <c r="C4" s="173" t="s">
        <v>387</v>
      </c>
      <c r="D4" s="173" t="s">
        <v>388</v>
      </c>
      <c r="E4" s="173" t="s">
        <v>389</v>
      </c>
      <c r="F4" s="174" t="s">
        <v>304</v>
      </c>
      <c r="G4" s="173" t="s">
        <v>390</v>
      </c>
      <c r="H4" s="173" t="s">
        <v>391</v>
      </c>
      <c r="I4" s="173" t="s">
        <v>392</v>
      </c>
      <c r="J4" s="174" t="s">
        <v>305</v>
      </c>
      <c r="K4" s="173" t="s">
        <v>278</v>
      </c>
      <c r="L4" s="173" t="s">
        <v>281</v>
      </c>
      <c r="M4" s="173" t="s">
        <v>284</v>
      </c>
    </row>
    <row r="5" spans="1:13" x14ac:dyDescent="0.2">
      <c r="A5" s="27" t="s">
        <v>57</v>
      </c>
      <c r="B5" s="1" t="s">
        <v>202</v>
      </c>
      <c r="C5" s="18">
        <v>16</v>
      </c>
      <c r="D5" s="18">
        <v>21</v>
      </c>
      <c r="E5" s="18">
        <v>10</v>
      </c>
      <c r="F5" s="18"/>
      <c r="G5" s="18">
        <v>12</v>
      </c>
      <c r="H5" s="18">
        <v>16</v>
      </c>
      <c r="I5" s="18">
        <v>8</v>
      </c>
      <c r="J5" s="18"/>
      <c r="K5" s="18">
        <v>150</v>
      </c>
      <c r="L5" s="18">
        <v>150</v>
      </c>
      <c r="M5" s="18">
        <v>110</v>
      </c>
    </row>
    <row r="6" spans="1:13" x14ac:dyDescent="0.2">
      <c r="B6" s="1" t="s">
        <v>58</v>
      </c>
      <c r="C6" s="18">
        <v>102</v>
      </c>
      <c r="D6" s="18">
        <v>118</v>
      </c>
      <c r="E6" s="18">
        <v>96</v>
      </c>
      <c r="F6" s="18"/>
      <c r="G6" s="18">
        <v>69</v>
      </c>
      <c r="H6" s="18">
        <v>88</v>
      </c>
      <c r="I6" s="18">
        <v>60</v>
      </c>
      <c r="J6" s="18"/>
      <c r="K6" s="18">
        <v>570</v>
      </c>
      <c r="L6" s="18">
        <v>577</v>
      </c>
      <c r="M6" s="18">
        <v>571</v>
      </c>
    </row>
    <row r="7" spans="1:13" x14ac:dyDescent="0.2">
      <c r="B7" s="1" t="s">
        <v>59</v>
      </c>
      <c r="C7" s="18">
        <v>436</v>
      </c>
      <c r="D7" s="18">
        <v>469</v>
      </c>
      <c r="E7" s="18">
        <v>459</v>
      </c>
      <c r="F7" s="18"/>
      <c r="G7" s="18">
        <v>314</v>
      </c>
      <c r="H7" s="18">
        <v>350</v>
      </c>
      <c r="I7" s="18">
        <v>317</v>
      </c>
      <c r="J7" s="18"/>
      <c r="K7" s="18">
        <v>2844</v>
      </c>
      <c r="L7" s="18">
        <v>2925</v>
      </c>
      <c r="M7" s="18">
        <v>3092</v>
      </c>
    </row>
    <row r="8" spans="1:13" x14ac:dyDescent="0.2">
      <c r="B8" s="1" t="s">
        <v>60</v>
      </c>
      <c r="C8" s="18">
        <v>359</v>
      </c>
      <c r="D8" s="18">
        <v>409</v>
      </c>
      <c r="E8" s="18">
        <v>379</v>
      </c>
      <c r="F8" s="18"/>
      <c r="G8" s="18">
        <v>227</v>
      </c>
      <c r="H8" s="18">
        <v>283</v>
      </c>
      <c r="I8" s="18">
        <v>229</v>
      </c>
      <c r="J8" s="18"/>
      <c r="K8" s="18">
        <v>3141</v>
      </c>
      <c r="L8" s="18">
        <v>3106</v>
      </c>
      <c r="M8" s="18">
        <v>3199</v>
      </c>
    </row>
    <row r="9" spans="1:13" x14ac:dyDescent="0.2">
      <c r="B9" s="1" t="s">
        <v>61</v>
      </c>
      <c r="C9" s="18">
        <v>275</v>
      </c>
      <c r="D9" s="18">
        <v>332</v>
      </c>
      <c r="E9" s="18">
        <v>324</v>
      </c>
      <c r="F9" s="18"/>
      <c r="G9" s="18">
        <v>164</v>
      </c>
      <c r="H9" s="18">
        <v>215</v>
      </c>
      <c r="I9" s="18">
        <v>199</v>
      </c>
      <c r="J9" s="18"/>
      <c r="K9" s="18">
        <v>2144</v>
      </c>
      <c r="L9" s="18">
        <v>2097</v>
      </c>
      <c r="M9" s="18">
        <v>2239</v>
      </c>
    </row>
    <row r="10" spans="1:13" x14ac:dyDescent="0.2">
      <c r="B10" s="1" t="s">
        <v>301</v>
      </c>
      <c r="C10" s="18">
        <v>231</v>
      </c>
      <c r="D10" s="18">
        <v>267</v>
      </c>
      <c r="E10" s="18">
        <v>220</v>
      </c>
      <c r="F10" s="18"/>
      <c r="G10" s="18">
        <v>140</v>
      </c>
      <c r="H10" s="18">
        <v>156</v>
      </c>
      <c r="I10" s="18">
        <v>128</v>
      </c>
      <c r="J10" s="18"/>
      <c r="K10" s="18">
        <v>1959</v>
      </c>
      <c r="L10" s="18">
        <v>1946</v>
      </c>
      <c r="M10" s="18">
        <v>1783</v>
      </c>
    </row>
    <row r="11" spans="1:13" x14ac:dyDescent="0.2">
      <c r="B11" s="13" t="s">
        <v>302</v>
      </c>
      <c r="C11" s="15">
        <v>1419</v>
      </c>
      <c r="D11" s="15">
        <v>1616</v>
      </c>
      <c r="E11" s="15">
        <v>1488</v>
      </c>
      <c r="F11" s="15"/>
      <c r="G11" s="15">
        <v>926</v>
      </c>
      <c r="H11" s="15">
        <v>1108</v>
      </c>
      <c r="I11" s="15">
        <v>941</v>
      </c>
      <c r="J11" s="15"/>
      <c r="K11" s="15">
        <v>10808</v>
      </c>
      <c r="L11" s="15">
        <v>10801</v>
      </c>
      <c r="M11" s="15">
        <v>10994</v>
      </c>
    </row>
    <row r="12" spans="1:13" s="13" customFormat="1" x14ac:dyDescent="0.2">
      <c r="B12" s="36"/>
      <c r="C12" s="18"/>
      <c r="D12" s="18"/>
      <c r="E12" s="94"/>
      <c r="F12" s="94"/>
      <c r="G12" s="94"/>
      <c r="H12" s="94"/>
      <c r="I12" s="94"/>
      <c r="J12" s="94"/>
      <c r="K12" s="18"/>
      <c r="L12" s="18"/>
      <c r="M12" s="18"/>
    </row>
    <row r="13" spans="1:13" ht="10.5" customHeight="1" x14ac:dyDescent="0.2">
      <c r="A13" s="27" t="s">
        <v>62</v>
      </c>
      <c r="B13" s="1" t="s">
        <v>202</v>
      </c>
      <c r="C13" s="18">
        <v>27</v>
      </c>
      <c r="D13" s="18">
        <v>23</v>
      </c>
      <c r="E13" s="18">
        <v>22</v>
      </c>
      <c r="F13" s="18"/>
      <c r="G13" s="18">
        <v>23</v>
      </c>
      <c r="H13" s="18">
        <v>16</v>
      </c>
      <c r="I13" s="18">
        <v>18</v>
      </c>
      <c r="J13" s="18"/>
      <c r="K13" s="18">
        <v>222</v>
      </c>
      <c r="L13" s="18">
        <v>218</v>
      </c>
      <c r="M13" s="18">
        <v>200</v>
      </c>
    </row>
    <row r="14" spans="1:13" x14ac:dyDescent="0.2">
      <c r="B14" s="1" t="s">
        <v>58</v>
      </c>
      <c r="C14" s="18">
        <v>144</v>
      </c>
      <c r="D14" s="18">
        <v>184</v>
      </c>
      <c r="E14" s="18">
        <v>152</v>
      </c>
      <c r="F14" s="18"/>
      <c r="G14" s="18">
        <v>93</v>
      </c>
      <c r="H14" s="18">
        <v>131</v>
      </c>
      <c r="I14" s="18">
        <v>106</v>
      </c>
      <c r="J14" s="18"/>
      <c r="K14" s="18">
        <v>892</v>
      </c>
      <c r="L14" s="18">
        <v>934</v>
      </c>
      <c r="M14" s="18">
        <v>907</v>
      </c>
    </row>
    <row r="15" spans="1:13" x14ac:dyDescent="0.2">
      <c r="B15" s="1" t="s">
        <v>59</v>
      </c>
      <c r="C15" s="18">
        <v>382</v>
      </c>
      <c r="D15" s="18">
        <v>446</v>
      </c>
      <c r="E15" s="18">
        <v>460</v>
      </c>
      <c r="F15" s="18"/>
      <c r="G15" s="18">
        <v>281</v>
      </c>
      <c r="H15" s="18">
        <v>344</v>
      </c>
      <c r="I15" s="18">
        <v>327</v>
      </c>
      <c r="J15" s="18"/>
      <c r="K15" s="18">
        <v>2978</v>
      </c>
      <c r="L15" s="18">
        <v>2934</v>
      </c>
      <c r="M15" s="18">
        <v>3315</v>
      </c>
    </row>
    <row r="16" spans="1:13" x14ac:dyDescent="0.2">
      <c r="B16" s="1" t="s">
        <v>60</v>
      </c>
      <c r="C16" s="18">
        <v>374</v>
      </c>
      <c r="D16" s="18">
        <v>380</v>
      </c>
      <c r="E16" s="18">
        <v>407</v>
      </c>
      <c r="F16" s="18"/>
      <c r="G16" s="18">
        <v>272</v>
      </c>
      <c r="H16" s="18">
        <v>301</v>
      </c>
      <c r="I16" s="18">
        <v>290</v>
      </c>
      <c r="J16" s="18"/>
      <c r="K16" s="18">
        <v>2918</v>
      </c>
      <c r="L16" s="18">
        <v>2941</v>
      </c>
      <c r="M16" s="18">
        <v>3074</v>
      </c>
    </row>
    <row r="17" spans="1:13" x14ac:dyDescent="0.2">
      <c r="B17" s="1" t="s">
        <v>61</v>
      </c>
      <c r="C17" s="18">
        <v>322</v>
      </c>
      <c r="D17" s="18">
        <v>319</v>
      </c>
      <c r="E17" s="18">
        <v>312</v>
      </c>
      <c r="F17" s="18"/>
      <c r="G17" s="18">
        <v>219</v>
      </c>
      <c r="H17" s="18">
        <v>234</v>
      </c>
      <c r="I17" s="18">
        <v>203</v>
      </c>
      <c r="J17" s="18"/>
      <c r="K17" s="18">
        <v>2323</v>
      </c>
      <c r="L17" s="18">
        <v>2378</v>
      </c>
      <c r="M17" s="18">
        <v>2399</v>
      </c>
    </row>
    <row r="18" spans="1:13" x14ac:dyDescent="0.2">
      <c r="B18" s="1" t="s">
        <v>301</v>
      </c>
      <c r="C18" s="18">
        <v>232</v>
      </c>
      <c r="D18" s="18">
        <v>251</v>
      </c>
      <c r="E18" s="18">
        <v>203</v>
      </c>
      <c r="F18" s="18"/>
      <c r="G18" s="18">
        <v>145</v>
      </c>
      <c r="H18" s="18">
        <v>161</v>
      </c>
      <c r="I18" s="18">
        <v>130</v>
      </c>
      <c r="J18" s="18"/>
      <c r="K18" s="18">
        <v>2186</v>
      </c>
      <c r="L18" s="18">
        <v>2204</v>
      </c>
      <c r="M18" s="18">
        <v>2152</v>
      </c>
    </row>
    <row r="19" spans="1:13" x14ac:dyDescent="0.2">
      <c r="B19" s="13" t="s">
        <v>302</v>
      </c>
      <c r="C19" s="15">
        <v>1481</v>
      </c>
      <c r="D19" s="15">
        <v>1603</v>
      </c>
      <c r="E19" s="15">
        <v>1556</v>
      </c>
      <c r="F19" s="15"/>
      <c r="G19" s="15">
        <v>1033</v>
      </c>
      <c r="H19" s="15">
        <v>1187</v>
      </c>
      <c r="I19" s="15">
        <v>1074</v>
      </c>
      <c r="J19" s="15"/>
      <c r="K19" s="15">
        <v>11519</v>
      </c>
      <c r="L19" s="15">
        <v>11609</v>
      </c>
      <c r="M19" s="15">
        <v>12047</v>
      </c>
    </row>
    <row r="20" spans="1:13" s="13" customFormat="1" x14ac:dyDescent="0.2">
      <c r="B20" s="36"/>
      <c r="C20" s="18"/>
      <c r="D20" s="18"/>
      <c r="E20" s="94"/>
      <c r="F20" s="94"/>
      <c r="G20" s="94"/>
      <c r="H20" s="94"/>
      <c r="I20" s="94"/>
      <c r="J20" s="94"/>
      <c r="K20" s="18"/>
      <c r="L20" s="18"/>
      <c r="M20" s="18"/>
    </row>
    <row r="21" spans="1:13" x14ac:dyDescent="0.2">
      <c r="A21" s="27" t="s">
        <v>63</v>
      </c>
      <c r="B21" s="1" t="s">
        <v>202</v>
      </c>
      <c r="C21" s="18">
        <v>43</v>
      </c>
      <c r="D21" s="18">
        <v>44</v>
      </c>
      <c r="E21" s="18">
        <v>32</v>
      </c>
      <c r="F21" s="18"/>
      <c r="G21" s="18">
        <v>35</v>
      </c>
      <c r="H21" s="18">
        <v>32</v>
      </c>
      <c r="I21" s="18">
        <v>26</v>
      </c>
      <c r="J21" s="18"/>
      <c r="K21" s="18">
        <v>372</v>
      </c>
      <c r="L21" s="18">
        <v>368</v>
      </c>
      <c r="M21" s="18">
        <v>310</v>
      </c>
    </row>
    <row r="22" spans="1:13" x14ac:dyDescent="0.2">
      <c r="B22" s="1" t="s">
        <v>58</v>
      </c>
      <c r="C22" s="18">
        <v>246</v>
      </c>
      <c r="D22" s="18">
        <v>302</v>
      </c>
      <c r="E22" s="18">
        <v>248</v>
      </c>
      <c r="F22" s="18"/>
      <c r="G22" s="18">
        <v>162</v>
      </c>
      <c r="H22" s="18">
        <v>219</v>
      </c>
      <c r="I22" s="18">
        <v>166</v>
      </c>
      <c r="J22" s="18"/>
      <c r="K22" s="18">
        <v>1462</v>
      </c>
      <c r="L22" s="18">
        <v>1511</v>
      </c>
      <c r="M22" s="18">
        <v>1478</v>
      </c>
    </row>
    <row r="23" spans="1:13" x14ac:dyDescent="0.2">
      <c r="B23" s="1" t="s">
        <v>59</v>
      </c>
      <c r="C23" s="18">
        <v>818</v>
      </c>
      <c r="D23" s="18">
        <v>915</v>
      </c>
      <c r="E23" s="18">
        <v>919</v>
      </c>
      <c r="F23" s="18"/>
      <c r="G23" s="18">
        <v>595</v>
      </c>
      <c r="H23" s="18">
        <v>694</v>
      </c>
      <c r="I23" s="18">
        <v>644</v>
      </c>
      <c r="J23" s="18"/>
      <c r="K23" s="18">
        <v>5822</v>
      </c>
      <c r="L23" s="18">
        <v>5859</v>
      </c>
      <c r="M23" s="18">
        <v>6407</v>
      </c>
    </row>
    <row r="24" spans="1:13" x14ac:dyDescent="0.2">
      <c r="B24" s="1" t="s">
        <v>60</v>
      </c>
      <c r="C24" s="18">
        <v>733</v>
      </c>
      <c r="D24" s="18">
        <v>789</v>
      </c>
      <c r="E24" s="18">
        <v>786</v>
      </c>
      <c r="F24" s="18"/>
      <c r="G24" s="18">
        <v>499</v>
      </c>
      <c r="H24" s="18">
        <v>584</v>
      </c>
      <c r="I24" s="18">
        <v>519</v>
      </c>
      <c r="J24" s="18"/>
      <c r="K24" s="18">
        <v>6059</v>
      </c>
      <c r="L24" s="18">
        <v>6047</v>
      </c>
      <c r="M24" s="18">
        <v>6273</v>
      </c>
    </row>
    <row r="25" spans="1:13" x14ac:dyDescent="0.2">
      <c r="B25" s="1" t="s">
        <v>61</v>
      </c>
      <c r="C25" s="18">
        <v>597</v>
      </c>
      <c r="D25" s="18">
        <v>651</v>
      </c>
      <c r="E25" s="18">
        <v>636</v>
      </c>
      <c r="F25" s="18"/>
      <c r="G25" s="18">
        <v>383</v>
      </c>
      <c r="H25" s="18">
        <v>449</v>
      </c>
      <c r="I25" s="18">
        <v>402</v>
      </c>
      <c r="J25" s="18"/>
      <c r="K25" s="18">
        <v>4467</v>
      </c>
      <c r="L25" s="18">
        <v>4475</v>
      </c>
      <c r="M25" s="18">
        <v>4638</v>
      </c>
    </row>
    <row r="26" spans="1:13" x14ac:dyDescent="0.2">
      <c r="B26" s="1" t="s">
        <v>301</v>
      </c>
      <c r="C26" s="18">
        <v>463</v>
      </c>
      <c r="D26" s="18">
        <v>518</v>
      </c>
      <c r="E26" s="18">
        <v>423</v>
      </c>
      <c r="F26" s="18"/>
      <c r="G26" s="18">
        <v>285</v>
      </c>
      <c r="H26" s="18">
        <v>317</v>
      </c>
      <c r="I26" s="18">
        <v>258</v>
      </c>
      <c r="J26" s="18"/>
      <c r="K26" s="18">
        <v>4145</v>
      </c>
      <c r="L26" s="18">
        <v>4150</v>
      </c>
      <c r="M26" s="18">
        <v>3935</v>
      </c>
    </row>
    <row r="27" spans="1:13" ht="12" thickBot="1" x14ac:dyDescent="0.25">
      <c r="A27" s="119"/>
      <c r="B27" s="22" t="s">
        <v>302</v>
      </c>
      <c r="C27" s="24">
        <v>2900</v>
      </c>
      <c r="D27" s="24">
        <v>3219</v>
      </c>
      <c r="E27" s="24">
        <v>3044</v>
      </c>
      <c r="F27" s="24"/>
      <c r="G27" s="24">
        <v>1959</v>
      </c>
      <c r="H27" s="24">
        <v>2295</v>
      </c>
      <c r="I27" s="24">
        <v>2015</v>
      </c>
      <c r="J27" s="24"/>
      <c r="K27" s="24">
        <v>22327</v>
      </c>
      <c r="L27" s="24">
        <v>22410</v>
      </c>
      <c r="M27" s="24">
        <v>23041</v>
      </c>
    </row>
    <row r="28" spans="1:13" ht="36" customHeight="1" x14ac:dyDescent="0.2">
      <c r="A28" s="202" t="s">
        <v>358</v>
      </c>
      <c r="B28" s="215"/>
      <c r="C28" s="215"/>
      <c r="D28" s="215"/>
      <c r="E28" s="215"/>
      <c r="F28" s="215"/>
      <c r="G28" s="215"/>
      <c r="H28" s="215"/>
      <c r="I28" s="215"/>
      <c r="J28" s="215"/>
      <c r="K28" s="215"/>
      <c r="L28" s="215"/>
      <c r="M28" s="215"/>
    </row>
    <row r="29" spans="1:13" ht="24.75" customHeight="1" x14ac:dyDescent="0.2">
      <c r="A29" s="202" t="s">
        <v>359</v>
      </c>
      <c r="B29" s="215"/>
      <c r="C29" s="215"/>
      <c r="D29" s="215"/>
      <c r="E29" s="215"/>
      <c r="F29" s="215"/>
      <c r="G29" s="215"/>
      <c r="H29" s="215"/>
      <c r="I29" s="215"/>
      <c r="J29" s="215"/>
      <c r="K29" s="215"/>
      <c r="L29" s="215"/>
      <c r="M29" s="215"/>
    </row>
    <row r="30" spans="1:13" ht="24.75" customHeight="1" x14ac:dyDescent="0.2">
      <c r="A30" s="202" t="s">
        <v>299</v>
      </c>
      <c r="B30" s="202"/>
      <c r="C30" s="202"/>
      <c r="D30" s="202"/>
      <c r="E30" s="202"/>
      <c r="F30" s="202"/>
      <c r="G30" s="202"/>
      <c r="H30" s="202"/>
      <c r="I30" s="202"/>
      <c r="J30" s="202"/>
      <c r="K30" s="202"/>
      <c r="L30" s="202"/>
      <c r="M30" s="202"/>
    </row>
    <row r="31" spans="1:13" x14ac:dyDescent="0.2">
      <c r="A31" s="36"/>
    </row>
  </sheetData>
  <mergeCells count="7">
    <mergeCell ref="A30:M30"/>
    <mergeCell ref="A1:M1"/>
    <mergeCell ref="C2:E2"/>
    <mergeCell ref="G2:I2"/>
    <mergeCell ref="K2:M2"/>
    <mergeCell ref="A28:M28"/>
    <mergeCell ref="A29:M29"/>
  </mergeCells>
  <phoneticPr fontId="2" type="noConversion"/>
  <pageMargins left="0.75" right="0.75" top="1" bottom="1" header="0.5" footer="0.5"/>
  <pageSetup paperSize="9" orientation="portrait" r:id="rId1"/>
  <headerFooter alignWithMargins="0">
    <oddHeader>&amp;C&amp;8Hela staden - Sökande som fått arbete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A1AFB-8B93-4664-A532-CF2BD0A937B8}">
  <sheetPr codeName="Blad2">
    <pageSetUpPr fitToPage="1"/>
  </sheetPr>
  <dimension ref="A1:E21"/>
  <sheetViews>
    <sheetView zoomScaleNormal="100" workbookViewId="0">
      <selection activeCell="L20" sqref="L20"/>
    </sheetView>
  </sheetViews>
  <sheetFormatPr defaultColWidth="9.28515625" defaultRowHeight="11.25" x14ac:dyDescent="0.2"/>
  <cols>
    <col min="1" max="1" width="11.28515625" style="27" customWidth="1"/>
    <col min="2" max="2" width="6.28515625" style="27" customWidth="1"/>
    <col min="3" max="5" width="11.42578125" style="27" customWidth="1"/>
    <col min="6" max="16384" width="9.28515625" style="27"/>
  </cols>
  <sheetData>
    <row r="1" spans="1:5" ht="24.75" customHeight="1" thickBot="1" x14ac:dyDescent="0.25">
      <c r="A1" s="201" t="s">
        <v>306</v>
      </c>
      <c r="B1" s="201"/>
      <c r="C1" s="201"/>
      <c r="D1" s="201"/>
      <c r="E1" s="201"/>
    </row>
    <row r="2" spans="1:5" s="39" customFormat="1" ht="22.5" customHeight="1" x14ac:dyDescent="0.2">
      <c r="A2" s="37"/>
      <c r="B2" s="37"/>
      <c r="C2" s="206" t="s">
        <v>88</v>
      </c>
      <c r="D2" s="206"/>
      <c r="E2" s="206"/>
    </row>
    <row r="3" spans="1:5" x14ac:dyDescent="0.2">
      <c r="A3" s="8" t="s">
        <v>55</v>
      </c>
      <c r="B3" s="8" t="s">
        <v>56</v>
      </c>
      <c r="C3" s="82" t="str">
        <f>Månad!A2</f>
        <v>Maj-26</v>
      </c>
      <c r="D3" s="82" t="str">
        <f>Månad!A3</f>
        <v>Apr-26</v>
      </c>
      <c r="E3" s="82" t="str">
        <f>Månad!A4</f>
        <v>Maj-25</v>
      </c>
    </row>
    <row r="4" spans="1:5" hidden="1" x14ac:dyDescent="0.2">
      <c r="A4" s="36"/>
      <c r="B4" s="36"/>
      <c r="C4" s="173" t="s">
        <v>278</v>
      </c>
      <c r="D4" s="173" t="s">
        <v>281</v>
      </c>
      <c r="E4" s="173" t="s">
        <v>284</v>
      </c>
    </row>
    <row r="5" spans="1:5" x14ac:dyDescent="0.2">
      <c r="A5" s="27" t="s">
        <v>57</v>
      </c>
      <c r="B5" s="1" t="s">
        <v>105</v>
      </c>
      <c r="C5" s="31">
        <v>200</v>
      </c>
      <c r="D5" s="31">
        <v>209</v>
      </c>
      <c r="E5" s="31">
        <v>203</v>
      </c>
    </row>
    <row r="6" spans="1:5" x14ac:dyDescent="0.2">
      <c r="B6" s="1" t="s">
        <v>106</v>
      </c>
      <c r="C6" s="31">
        <v>1978</v>
      </c>
      <c r="D6" s="31">
        <v>1997</v>
      </c>
      <c r="E6" s="31">
        <v>1842</v>
      </c>
    </row>
    <row r="7" spans="1:5" x14ac:dyDescent="0.2">
      <c r="A7" s="1"/>
      <c r="B7" s="1" t="s">
        <v>301</v>
      </c>
      <c r="C7" s="31">
        <v>574</v>
      </c>
      <c r="D7" s="31">
        <v>584</v>
      </c>
      <c r="E7" s="31">
        <v>486</v>
      </c>
    </row>
    <row r="8" spans="1:5" x14ac:dyDescent="0.2">
      <c r="A8" s="1"/>
      <c r="B8" s="13" t="s">
        <v>302</v>
      </c>
      <c r="C8" s="15">
        <v>2752</v>
      </c>
      <c r="D8" s="15">
        <v>2790</v>
      </c>
      <c r="E8" s="15">
        <v>2531</v>
      </c>
    </row>
    <row r="9" spans="1:5" x14ac:dyDescent="0.2">
      <c r="A9" s="1"/>
      <c r="B9" s="36"/>
      <c r="C9" s="31"/>
      <c r="D9" s="31"/>
      <c r="E9" s="94"/>
    </row>
    <row r="10" spans="1:5" s="13" customFormat="1" x14ac:dyDescent="0.2">
      <c r="A10" s="1" t="s">
        <v>62</v>
      </c>
      <c r="B10" s="1" t="s">
        <v>105</v>
      </c>
      <c r="C10" s="31">
        <v>317</v>
      </c>
      <c r="D10" s="31">
        <v>315</v>
      </c>
      <c r="E10" s="31">
        <v>346</v>
      </c>
    </row>
    <row r="11" spans="1:5" ht="10.5" customHeight="1" x14ac:dyDescent="0.2">
      <c r="A11" s="1"/>
      <c r="B11" s="1" t="s">
        <v>106</v>
      </c>
      <c r="C11" s="31">
        <v>1800</v>
      </c>
      <c r="D11" s="31">
        <v>1824</v>
      </c>
      <c r="E11" s="31">
        <v>1768</v>
      </c>
    </row>
    <row r="12" spans="1:5" x14ac:dyDescent="0.2">
      <c r="A12" s="1"/>
      <c r="B12" s="1" t="s">
        <v>301</v>
      </c>
      <c r="C12" s="31">
        <v>652</v>
      </c>
      <c r="D12" s="31">
        <v>651</v>
      </c>
      <c r="E12" s="31">
        <v>563</v>
      </c>
    </row>
    <row r="13" spans="1:5" x14ac:dyDescent="0.2">
      <c r="A13" s="1"/>
      <c r="B13" s="13" t="s">
        <v>302</v>
      </c>
      <c r="C13" s="15">
        <v>2769</v>
      </c>
      <c r="D13" s="15">
        <v>2790</v>
      </c>
      <c r="E13" s="15">
        <v>2677</v>
      </c>
    </row>
    <row r="14" spans="1:5" x14ac:dyDescent="0.2">
      <c r="A14" s="1"/>
      <c r="B14" s="1"/>
      <c r="C14" s="1"/>
      <c r="D14" s="1"/>
      <c r="E14" s="31"/>
    </row>
    <row r="15" spans="1:5" s="13" customFormat="1" x14ac:dyDescent="0.2">
      <c r="A15" s="1" t="s">
        <v>63</v>
      </c>
      <c r="B15" s="1" t="s">
        <v>105</v>
      </c>
      <c r="C15" s="31">
        <v>517</v>
      </c>
      <c r="D15" s="31">
        <v>524</v>
      </c>
      <c r="E15" s="31">
        <v>549</v>
      </c>
    </row>
    <row r="16" spans="1:5" x14ac:dyDescent="0.2">
      <c r="A16" s="1"/>
      <c r="B16" s="1" t="s">
        <v>106</v>
      </c>
      <c r="C16" s="31">
        <v>3778</v>
      </c>
      <c r="D16" s="31">
        <v>3821</v>
      </c>
      <c r="E16" s="31">
        <v>3610</v>
      </c>
    </row>
    <row r="17" spans="1:5" x14ac:dyDescent="0.2">
      <c r="A17" s="1"/>
      <c r="B17" s="1" t="s">
        <v>301</v>
      </c>
      <c r="C17" s="31">
        <v>1226</v>
      </c>
      <c r="D17" s="31">
        <v>1235</v>
      </c>
      <c r="E17" s="31">
        <v>1049</v>
      </c>
    </row>
    <row r="18" spans="1:5" ht="12" thickBot="1" x14ac:dyDescent="0.25">
      <c r="A18" s="113"/>
      <c r="B18" s="22" t="s">
        <v>302</v>
      </c>
      <c r="C18" s="24">
        <v>5521</v>
      </c>
      <c r="D18" s="24">
        <v>5580</v>
      </c>
      <c r="E18" s="24">
        <v>5208</v>
      </c>
    </row>
    <row r="19" spans="1:5" ht="51" customHeight="1" x14ac:dyDescent="0.2">
      <c r="A19" s="202" t="s">
        <v>360</v>
      </c>
      <c r="B19" s="202"/>
      <c r="C19" s="202"/>
      <c r="D19" s="202"/>
      <c r="E19" s="202"/>
    </row>
    <row r="20" spans="1:5" ht="40.5" customHeight="1" x14ac:dyDescent="0.2">
      <c r="A20" s="202" t="s">
        <v>299</v>
      </c>
      <c r="B20" s="202"/>
      <c r="C20" s="202"/>
      <c r="D20" s="202"/>
      <c r="E20" s="202"/>
    </row>
    <row r="21" spans="1:5" x14ac:dyDescent="0.2">
      <c r="A21" s="36"/>
    </row>
  </sheetData>
  <mergeCells count="4">
    <mergeCell ref="A20:E20"/>
    <mergeCell ref="A1:E1"/>
    <mergeCell ref="C2:E2"/>
    <mergeCell ref="A19:E19"/>
  </mergeCells>
  <phoneticPr fontId="2" type="noConversion"/>
  <pageMargins left="0.75" right="0.75" top="1" bottom="1" header="0.5" footer="0.5"/>
  <pageSetup paperSize="9" orientation="portrait" r:id="rId1"/>
  <headerFooter alignWithMargins="0">
    <oddHeader>&amp;C&amp;8Hela staden - Sökande som fått arbete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E U x R V G Z l P X W l A A A A 9 Q A A A B I A H A B D b 2 5 m a W c v U G F j a 2 F n Z S 5 4 b W w g o h g A K K A U A A A A A A A A A A A A A A A A A A A A A A A A A A A A h Y + x D o I w G I R f h X S n h W o M k p 8 y G D d J T E i M a 1 M q N E I x t F D e z c F H 8 h X E K O r m e N / d J X f 3 6 w 3 S s a m 9 Q X Z G t T p B I Q 6 Q J 7 V o C 6 X L B P X 2 5 E c o Z b D n 4 s x L 6 U 1 h b e L R q A R V 1 l 5 i Q p x z 2 C 1 w 2 5 W E B k F I j t k u F 5 V s u K + 0 s V w L i T 6 t 4 n 8 L M T i 8 x j C K 1 y s c L S k O g M w M M q W / P p 3 m P t 0 f C J u + t n 0 n m R n 8 f A t k l k D e F 9 g D U E s D B B Q A A g A I A B F M U 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T F F U K I p H u A 4 A A A A R A A A A E w A c A E Z v c m 1 1 b G F z L 1 N l Y 3 R p b 2 4 x L m 0 g o h g A K K A U A A A A A A A A A A A A A A A A A A A A A A A A A A A A K 0 5 N L s n M z 1 M I h t C G 1 g B Q S w E C L Q A U A A I A C A A R T F F U Z m U 9 d a U A A A D 1 A A A A E g A A A A A A A A A A A A A A A A A A A A A A Q 2 9 u Z m l n L 1 B h Y 2 t h Z 2 U u e G 1 s U E s B A i 0 A F A A C A A g A E U x R V A / K 6 a u k A A A A 6 Q A A A B M A A A A A A A A A A A A A A A A A 8 Q A A A F t D b 2 5 0 Z W 5 0 X 1 R 5 c G V z X S 5 4 b W x Q S w E C L Q A U A A I A C A A R T F F U 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p p J g M N u 5 L 0 e C K U b 9 Z L S P T g A A A A A C A A A A A A A D Z g A A w A A A A B A A A A C P F X 5 3 j i y A d 6 C I A H E W f F X N A A A A A A S A A A C g A A A A E A A A A G 0 8 o K D P x 4 v O 8 Z l x E V S u l u p Q A A A A z o 1 T p W 1 C L 6 v 3 K G 0 T T L b Q k e v h o 9 m M E e 5 U L d Y Q J H V Z 2 L F q d x 3 / U o O 6 K E + A M C m + L v R l D 2 w e Y C B X K + H / z C z S w T P I 2 z f Z 1 S 8 H V x v L X S w H k B j q 4 + k U A A A A J q s P Z i 0 0 M n u R V F Y e w K 9 j P 1 1 M Y A U = < / D a t a M a s h u p > 
</file>

<file path=customXml/itemProps1.xml><?xml version="1.0" encoding="utf-8"?>
<ds:datastoreItem xmlns:ds="http://schemas.openxmlformats.org/officeDocument/2006/customXml" ds:itemID="{B6A4D5AD-B35E-475A-9999-67A7A106545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36</vt:i4>
      </vt:variant>
      <vt:variant>
        <vt:lpstr>Namngivna områden</vt:lpstr>
      </vt:variant>
      <vt:variant>
        <vt:i4>49</vt:i4>
      </vt:variant>
    </vt:vector>
  </HeadingPairs>
  <TitlesOfParts>
    <vt:vector size="85" baseType="lpstr">
      <vt:lpstr>Tabeller</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Tab20-21</vt:lpstr>
      <vt:lpstr>Tab22</vt:lpstr>
      <vt:lpstr>Tab23</vt:lpstr>
      <vt:lpstr>Tab24</vt:lpstr>
      <vt:lpstr>Tab25</vt:lpstr>
      <vt:lpstr>Tab26</vt:lpstr>
      <vt:lpstr>Tab27</vt:lpstr>
      <vt:lpstr>Tab28</vt:lpstr>
      <vt:lpstr>Tab29</vt:lpstr>
      <vt:lpstr>Tab30</vt:lpstr>
      <vt:lpstr>Tab31</vt:lpstr>
      <vt:lpstr>Tab32</vt:lpstr>
      <vt:lpstr>Tab33</vt:lpstr>
      <vt:lpstr>Tab34</vt:lpstr>
      <vt:lpstr>Tab35</vt:lpstr>
      <vt:lpstr>Månad</vt:lpstr>
      <vt:lpstr>'Tab28'!_FilterDatabase</vt:lpstr>
      <vt:lpstr>'Tab4'!_FilterDatabase</vt:lpstr>
      <vt:lpstr>manad</vt:lpstr>
      <vt:lpstr>Tabell1</vt:lpstr>
      <vt:lpstr>Tabell10</vt:lpstr>
      <vt:lpstr>Tabell11</vt:lpstr>
      <vt:lpstr>Tabell12</vt:lpstr>
      <vt:lpstr>Tabell13a</vt:lpstr>
      <vt:lpstr>Tabell13b</vt:lpstr>
      <vt:lpstr>Tabell13c</vt:lpstr>
      <vt:lpstr>Tabell13d</vt:lpstr>
      <vt:lpstr>Tabell14a</vt:lpstr>
      <vt:lpstr>Tabell14b</vt:lpstr>
      <vt:lpstr>Tabell14c</vt:lpstr>
      <vt:lpstr>Tabell14d</vt:lpstr>
      <vt:lpstr>Tabell15</vt:lpstr>
      <vt:lpstr>Tabell16a</vt:lpstr>
      <vt:lpstr>Tabell16b</vt:lpstr>
      <vt:lpstr>Tabell16c</vt:lpstr>
      <vt:lpstr>Tabell16d</vt:lpstr>
      <vt:lpstr>Tabell17</vt:lpstr>
      <vt:lpstr>Tabell18</vt:lpstr>
      <vt:lpstr>Tabell19</vt:lpstr>
      <vt:lpstr>Tabell20</vt:lpstr>
      <vt:lpstr>Tabell21</vt:lpstr>
      <vt:lpstr>Tabell22</vt:lpstr>
      <vt:lpstr>Tabell23</vt:lpstr>
      <vt:lpstr>Tabell24</vt:lpstr>
      <vt:lpstr>Tabell25</vt:lpstr>
      <vt:lpstr>Tabell26</vt:lpstr>
      <vt:lpstr>Tabell27</vt:lpstr>
      <vt:lpstr>Tabell28</vt:lpstr>
      <vt:lpstr>Tabell29</vt:lpstr>
      <vt:lpstr>Tabell2a</vt:lpstr>
      <vt:lpstr>Tabell2b</vt:lpstr>
      <vt:lpstr>Tabell30</vt:lpstr>
      <vt:lpstr>Tabell31</vt:lpstr>
      <vt:lpstr>Tabell32</vt:lpstr>
      <vt:lpstr>Tabell33</vt:lpstr>
      <vt:lpstr>Tabell3a</vt:lpstr>
      <vt:lpstr>Tabell3b</vt:lpstr>
      <vt:lpstr>Tabell4a</vt:lpstr>
      <vt:lpstr>Tabell4b</vt:lpstr>
      <vt:lpstr>Tabell5a</vt:lpstr>
      <vt:lpstr>Tabell5b</vt:lpstr>
      <vt:lpstr>Tabell6</vt:lpstr>
      <vt:lpstr>Tabell7</vt:lpstr>
      <vt:lpstr>Tabell8</vt:lpstr>
      <vt:lpstr>Tabell9</vt:lpstr>
    </vt:vector>
  </TitlesOfParts>
  <Company>GFK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Gatu- och fastighetskotoret</dc:creator>
  <cp:lastModifiedBy>Agemark, Sara</cp:lastModifiedBy>
  <cp:lastPrinted>2026-06-15T07:45:43Z</cp:lastPrinted>
  <dcterms:created xsi:type="dcterms:W3CDTF">2010-01-20T14:20:40Z</dcterms:created>
  <dcterms:modified xsi:type="dcterms:W3CDTF">2026-06-15T08:07:08Z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f08ec5-d6d9-4227-8387-ccbfcb3632c4_Enabled">
    <vt:lpwstr>true</vt:lpwstr>
  </property>
  <property fmtid="{D5CDD505-2E9C-101B-9397-08002B2CF9AE}" pid="3" name="MSIP_Label_43f08ec5-d6d9-4227-8387-ccbfcb3632c4_SetDate">
    <vt:lpwstr>2026-01-31T09:23:31Z</vt:lpwstr>
  </property>
  <property fmtid="{D5CDD505-2E9C-101B-9397-08002B2CF9AE}" pid="4" name="MSIP_Label_43f08ec5-d6d9-4227-8387-ccbfcb3632c4_Method">
    <vt:lpwstr>Standard</vt:lpwstr>
  </property>
  <property fmtid="{D5CDD505-2E9C-101B-9397-08002B2CF9AE}" pid="5" name="MSIP_Label_43f08ec5-d6d9-4227-8387-ccbfcb3632c4_Name">
    <vt:lpwstr>Sweco Restricted</vt:lpwstr>
  </property>
  <property fmtid="{D5CDD505-2E9C-101B-9397-08002B2CF9AE}" pid="6" name="MSIP_Label_43f08ec5-d6d9-4227-8387-ccbfcb3632c4_SiteId">
    <vt:lpwstr>b7872ef0-9a00-4c18-8a4a-c7d25c778a9e</vt:lpwstr>
  </property>
  <property fmtid="{D5CDD505-2E9C-101B-9397-08002B2CF9AE}" pid="7" name="MSIP_Label_43f08ec5-d6d9-4227-8387-ccbfcb3632c4_ActionId">
    <vt:lpwstr>35000a3c-c52d-425d-9ec6-d2492140c850</vt:lpwstr>
  </property>
  <property fmtid="{D5CDD505-2E9C-101B-9397-08002B2CF9AE}" pid="8" name="MSIP_Label_43f08ec5-d6d9-4227-8387-ccbfcb3632c4_ContentBits">
    <vt:lpwstr>0</vt:lpwstr>
  </property>
  <property fmtid="{D5CDD505-2E9C-101B-9397-08002B2CF9AE}" pid="9" name="MSIP_Label_43f08ec5-d6d9-4227-8387-ccbfcb3632c4_Tag">
    <vt:lpwstr>10, 3, 0, 1</vt:lpwstr>
  </property>
</Properties>
</file>