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codeName="ThisWorkbook" defaultThemeVersion="124226"/>
  <mc:AlternateContent xmlns:mc="http://schemas.openxmlformats.org/markup-compatibility/2006">
    <mc:Choice Requires="x15">
      <x15ac:absPath xmlns:x15ac="http://schemas.microsoft.com/office/spreadsheetml/2010/11/ac" url="\\sweco.se\SE\STO01\PROJEKT\USK\Statistiktjänster - Stockholms stad\10. Rapportserien\Arbetssökande - månadsrapport\Rapport\2026\Augusti\"/>
    </mc:Choice>
  </mc:AlternateContent>
  <xr:revisionPtr revIDLastSave="0" documentId="13_ncr:1_{DC8069E0-BF5F-4706-A31E-43A607251AF7}" xr6:coauthVersionLast="47" xr6:coauthVersionMax="47" xr10:uidLastSave="{00000000-0000-0000-0000-000000000000}"/>
  <bookViews>
    <workbookView xWindow="-120" yWindow="-120" windowWidth="29040" windowHeight="15720" tabRatio="801" xr2:uid="{7A654781-26D7-4E8E-8613-CF8D7FB5EE83}"/>
  </bookViews>
  <sheets>
    <sheet name="Tabeller" sheetId="32" r:id="rId1"/>
    <sheet name="Tab1" sheetId="1" r:id="rId2"/>
    <sheet name="Tab2" sheetId="2" r:id="rId3"/>
    <sheet name="Tab3" sheetId="3" r:id="rId4"/>
    <sheet name="Tab4" sheetId="4" r:id="rId5"/>
    <sheet name="Tab5" sheetId="5" r:id="rId6"/>
    <sheet name="Tab6" sheetId="6" r:id="rId7"/>
    <sheet name="Tab7" sheetId="7" r:id="rId8"/>
    <sheet name="Tab8" sheetId="8" r:id="rId9"/>
    <sheet name="Tab9" sheetId="9" r:id="rId10"/>
    <sheet name="Tab10" sheetId="10" r:id="rId11"/>
    <sheet name="Tab11" sheetId="11" r:id="rId12"/>
    <sheet name="Tab12" sheetId="12" r:id="rId13"/>
    <sheet name="Tab13" sheetId="13" r:id="rId14"/>
    <sheet name="Tab14" sheetId="14" r:id="rId15"/>
    <sheet name="Tab15" sheetId="15" r:id="rId16"/>
    <sheet name="Tab16" sheetId="16" r:id="rId17"/>
    <sheet name="Tab17" sheetId="17" r:id="rId18"/>
    <sheet name="Tab18" sheetId="26" r:id="rId19"/>
    <sheet name="Tab19" sheetId="18" r:id="rId20"/>
    <sheet name="Tab20-21" sheetId="19" r:id="rId21"/>
    <sheet name="Tab22" sheetId="20" r:id="rId22"/>
    <sheet name="Tab23" sheetId="21" r:id="rId23"/>
    <sheet name="Tab24" sheetId="25" r:id="rId24"/>
    <sheet name="Tab25" sheetId="24" r:id="rId25"/>
    <sheet name="Tab26" sheetId="28" r:id="rId26"/>
    <sheet name="Tab27" sheetId="35" r:id="rId27"/>
    <sheet name="Tab28" sheetId="27" r:id="rId28"/>
    <sheet name="Tab29" sheetId="23" r:id="rId29"/>
    <sheet name="Tab30" sheetId="22" r:id="rId30"/>
    <sheet name="Tab31" sheetId="29" r:id="rId31"/>
    <sheet name="Tab32" sheetId="36" r:id="rId32"/>
    <sheet name="Tab33" sheetId="30" r:id="rId33"/>
    <sheet name="Tab34" sheetId="31" r:id="rId34"/>
    <sheet name="Tab35" sheetId="34" r:id="rId35"/>
    <sheet name="Månad" sheetId="39" state="hidden" r:id="rId36"/>
  </sheets>
  <definedNames>
    <definedName name="_xlnm._FilterDatabase" localSheetId="27">'Tab28'!$A$4:$N$41</definedName>
    <definedName name="_xlnm._FilterDatabase" localSheetId="4">'Tab4'!$B$6:$H$12</definedName>
    <definedName name="manad">Månad!$A$1:$A$4</definedName>
    <definedName name="Tabell1">'Tab1'!$D$4:$K$33</definedName>
    <definedName name="Tabell10">'Tab10'!$C$5:$M$19</definedName>
    <definedName name="Tabell11">'Tab11'!$B$3:$H$16</definedName>
    <definedName name="Tabell12">'Tab12'!$B$4:$D$17</definedName>
    <definedName name="Tabell13a">'Tab13'!$C$4:$I$53</definedName>
    <definedName name="Tabell13b">'Tab13'!$C$57:$I$61</definedName>
    <definedName name="Tabell13c">'Tab13'!$C$62:$E$66</definedName>
    <definedName name="Tabell13d">'Tab13'!$C$67:$I$71</definedName>
    <definedName name="Tabell14a">'Tab14'!$C$4:$I$53</definedName>
    <definedName name="Tabell14b">'Tab14'!$C$57:$I$61</definedName>
    <definedName name="Tabell14c">'Tab14'!$C$62:$E$66</definedName>
    <definedName name="Tabell14d">'Tab14'!$C$67:$I$71</definedName>
    <definedName name="Tabell15">'Tab15'!$B$4:$H$17</definedName>
    <definedName name="Tabell16a">'Tab16'!$C$4:$I$53</definedName>
    <definedName name="Tabell16b">'Tab16'!$C$57:$I$61</definedName>
    <definedName name="Tabell16c">'Tab16'!$C$62:$E$66</definedName>
    <definedName name="Tabell16d">'Tab16'!$C$67:$I$71</definedName>
    <definedName name="Tabell17">'Tab17'!$B$4:$R$17</definedName>
    <definedName name="Tabell18">'Tab18'!$B$4:$H$17</definedName>
    <definedName name="Tabell19">'Tab19'!$B$5:$L$18</definedName>
    <definedName name="Tabell20">'Tab20-21'!$B$4:$I$17</definedName>
    <definedName name="Tabell21">'Tab20-21'!$B$25:$D$38</definedName>
    <definedName name="Tabell22">'Tab22'!$B$4:$L$17</definedName>
    <definedName name="Tabell23">'Tab23'!$B$5:$L$18</definedName>
    <definedName name="Tabell24">'Tab24'!$A$4:$N$41</definedName>
    <definedName name="Tabell25">'Tab25'!$A$4:$N$41</definedName>
    <definedName name="Tabell26">'Tab26'!$A$4:$N$41</definedName>
    <definedName name="Tabell27">'Tab27'!$A$4:$N$41</definedName>
    <definedName name="Tabell28">'Tab28'!$A$4:$N$41</definedName>
    <definedName name="Tabell29">'Tab29'!$A$4:$M$41</definedName>
    <definedName name="Tabell2a">'Tab2'!$C$4:$E$27</definedName>
    <definedName name="Tabell2b">'Tab2'!$G$4:$I$27</definedName>
    <definedName name="Tabell30">'Tab30'!$A$4:$M$41</definedName>
    <definedName name="Tabell31">'Tab31'!$A$4:$M$41</definedName>
    <definedName name="Tabell32">'Tab32'!$A$4:$M$41</definedName>
    <definedName name="Tabell33">'Tab33'!$A$4:$M$41</definedName>
    <definedName name="Tabell3a">'Tab3'!$C$4:$E$27</definedName>
    <definedName name="Tabell3b">'Tab3'!$G$4:$I$27</definedName>
    <definedName name="Tabell4a">'Tab4'!$B$4:$H$11</definedName>
    <definedName name="Tabell4b">'Tab4'!$B$24:$H$31</definedName>
    <definedName name="Tabell5a">'Tab5'!$B$4:$H$11</definedName>
    <definedName name="Tabell5b">'Tab5'!$B$24:$H$31</definedName>
    <definedName name="Tabell6">'Tab6'!$C$5:$J$28</definedName>
    <definedName name="Tabell7">'Tab7'!$C$4:$M$27</definedName>
    <definedName name="Tabell8">'Tab8'!$C$4:$E$18</definedName>
    <definedName name="Tabell9">'Tab9'!$D$4:$N$6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0" l="1"/>
  <c r="A1" i="21"/>
  <c r="N5" i="1"/>
  <c r="M5" i="1"/>
  <c r="B24" i="19" l="1"/>
  <c r="G3" i="19" s="1"/>
  <c r="C24" i="19"/>
  <c r="D24" i="19"/>
  <c r="B3" i="19"/>
  <c r="K20" i="4"/>
  <c r="K14" i="4"/>
  <c r="H20" i="4"/>
  <c r="G20" i="4"/>
  <c r="F20" i="4"/>
  <c r="H19" i="4"/>
  <c r="G19" i="4"/>
  <c r="F19" i="4"/>
  <c r="H18" i="4"/>
  <c r="G18" i="4"/>
  <c r="F18" i="4"/>
  <c r="H17" i="4"/>
  <c r="G17" i="4"/>
  <c r="F17" i="4"/>
  <c r="H16" i="4"/>
  <c r="G16" i="4"/>
  <c r="F16" i="4"/>
  <c r="H15" i="4"/>
  <c r="G15" i="4"/>
  <c r="F15" i="4"/>
  <c r="H14" i="4"/>
  <c r="G14" i="4"/>
  <c r="F14" i="4"/>
  <c r="B15" i="4"/>
  <c r="C15" i="4"/>
  <c r="D15" i="4"/>
  <c r="B16" i="4"/>
  <c r="C16" i="4"/>
  <c r="D16" i="4"/>
  <c r="B17" i="4"/>
  <c r="C17" i="4"/>
  <c r="D17" i="4"/>
  <c r="B18" i="4"/>
  <c r="C18" i="4"/>
  <c r="D18" i="4"/>
  <c r="B19" i="4"/>
  <c r="C19" i="4"/>
  <c r="D19" i="4"/>
  <c r="B20" i="4"/>
  <c r="C20" i="4"/>
  <c r="D20" i="4"/>
  <c r="C14" i="4"/>
  <c r="D14" i="4"/>
  <c r="B14" i="4"/>
  <c r="J40" i="4"/>
  <c r="K39" i="4"/>
  <c r="L36" i="4"/>
  <c r="J34" i="4"/>
  <c r="H40" i="4"/>
  <c r="G40" i="4"/>
  <c r="F40" i="4"/>
  <c r="H39" i="4"/>
  <c r="G39" i="4"/>
  <c r="F39" i="4"/>
  <c r="H38" i="4"/>
  <c r="G38" i="4"/>
  <c r="F38" i="4"/>
  <c r="H37" i="4"/>
  <c r="G37" i="4"/>
  <c r="F37" i="4"/>
  <c r="H36" i="4"/>
  <c r="G36" i="4"/>
  <c r="F36" i="4"/>
  <c r="H35" i="4"/>
  <c r="G35" i="4"/>
  <c r="F35" i="4"/>
  <c r="H34" i="4"/>
  <c r="G34" i="4"/>
  <c r="F34" i="4"/>
  <c r="B35" i="4"/>
  <c r="C35" i="4"/>
  <c r="D35" i="4"/>
  <c r="B36" i="4"/>
  <c r="C36" i="4"/>
  <c r="D36" i="4"/>
  <c r="B37" i="4"/>
  <c r="C37" i="4"/>
  <c r="D37" i="4"/>
  <c r="B38" i="4"/>
  <c r="C38" i="4"/>
  <c r="D38" i="4"/>
  <c r="B39" i="4"/>
  <c r="C39" i="4"/>
  <c r="D39" i="4"/>
  <c r="B40" i="4"/>
  <c r="C40" i="4"/>
  <c r="D40" i="4"/>
  <c r="C34" i="4"/>
  <c r="D34" i="4"/>
  <c r="B34" i="4"/>
  <c r="J31" i="4"/>
  <c r="K31" i="4"/>
  <c r="K40" i="4" s="1"/>
  <c r="L31" i="4"/>
  <c r="L40" i="4" s="1"/>
  <c r="J11" i="4"/>
  <c r="J20" i="4" s="1"/>
  <c r="K11" i="4"/>
  <c r="L11" i="4"/>
  <c r="L20" i="4" s="1"/>
  <c r="J11" i="5"/>
  <c r="J20" i="5" s="1"/>
  <c r="K11" i="5"/>
  <c r="L11" i="5"/>
  <c r="J31" i="5"/>
  <c r="K31" i="5"/>
  <c r="L31" i="5"/>
  <c r="L40" i="5" s="1"/>
  <c r="K40" i="5"/>
  <c r="J40" i="5"/>
  <c r="I40" i="5"/>
  <c r="H40" i="5"/>
  <c r="G40" i="5"/>
  <c r="F40" i="5"/>
  <c r="I39" i="5"/>
  <c r="H39" i="5"/>
  <c r="G39" i="5"/>
  <c r="F39" i="5"/>
  <c r="I38" i="5"/>
  <c r="H38" i="5"/>
  <c r="G38" i="5"/>
  <c r="F38" i="5"/>
  <c r="I37" i="5"/>
  <c r="H37" i="5"/>
  <c r="G37" i="5"/>
  <c r="F37" i="5"/>
  <c r="I36" i="5"/>
  <c r="H36" i="5"/>
  <c r="G36" i="5"/>
  <c r="F36" i="5"/>
  <c r="I35" i="5"/>
  <c r="H35" i="5"/>
  <c r="G35" i="5"/>
  <c r="F35" i="5"/>
  <c r="I34" i="5"/>
  <c r="H34" i="5"/>
  <c r="G34" i="5"/>
  <c r="F34" i="5"/>
  <c r="B35" i="5"/>
  <c r="C35" i="5"/>
  <c r="D35" i="5"/>
  <c r="E35" i="5"/>
  <c r="B36" i="5"/>
  <c r="C36" i="5"/>
  <c r="D36" i="5"/>
  <c r="E36" i="5"/>
  <c r="B37" i="5"/>
  <c r="C37" i="5"/>
  <c r="D37" i="5"/>
  <c r="E37" i="5"/>
  <c r="B38" i="5"/>
  <c r="C38" i="5"/>
  <c r="D38" i="5"/>
  <c r="E38" i="5"/>
  <c r="B39" i="5"/>
  <c r="C39" i="5"/>
  <c r="D39" i="5"/>
  <c r="E39" i="5"/>
  <c r="B40" i="5"/>
  <c r="C40" i="5"/>
  <c r="D40" i="5"/>
  <c r="E40" i="5"/>
  <c r="C34" i="5"/>
  <c r="D34" i="5"/>
  <c r="E34" i="5"/>
  <c r="B34" i="5"/>
  <c r="L20" i="5"/>
  <c r="K20" i="5"/>
  <c r="L19" i="5"/>
  <c r="K19" i="5"/>
  <c r="K15" i="5"/>
  <c r="F19" i="5"/>
  <c r="G18" i="5"/>
  <c r="F20" i="5"/>
  <c r="H20" i="5"/>
  <c r="G20" i="5"/>
  <c r="H19" i="5"/>
  <c r="G19" i="5"/>
  <c r="H18" i="5"/>
  <c r="F18" i="5"/>
  <c r="H17" i="5"/>
  <c r="G17" i="5"/>
  <c r="F17" i="5"/>
  <c r="H16" i="5"/>
  <c r="G16" i="5"/>
  <c r="F16" i="5"/>
  <c r="H15" i="5"/>
  <c r="G15" i="5"/>
  <c r="F15" i="5"/>
  <c r="H14" i="5"/>
  <c r="G14" i="5"/>
  <c r="F14" i="5"/>
  <c r="B15" i="5"/>
  <c r="C15" i="5"/>
  <c r="D15" i="5"/>
  <c r="B16" i="5"/>
  <c r="C16" i="5"/>
  <c r="D16" i="5"/>
  <c r="B17" i="5"/>
  <c r="C17" i="5"/>
  <c r="D17" i="5"/>
  <c r="B18" i="5"/>
  <c r="C18" i="5"/>
  <c r="D18" i="5"/>
  <c r="B19" i="5"/>
  <c r="C19" i="5"/>
  <c r="D19" i="5"/>
  <c r="B20" i="5"/>
  <c r="C20" i="5"/>
  <c r="D20" i="5"/>
  <c r="D14" i="5"/>
  <c r="C14" i="5"/>
  <c r="B14" i="5"/>
  <c r="M33" i="1"/>
  <c r="N33" i="1"/>
  <c r="L30" i="5"/>
  <c r="L39" i="5" s="1"/>
  <c r="K30" i="5"/>
  <c r="K39" i="5" s="1"/>
  <c r="J30" i="5"/>
  <c r="J39" i="5" s="1"/>
  <c r="L29" i="5"/>
  <c r="K29" i="5"/>
  <c r="K38" i="5" s="1"/>
  <c r="J29" i="5"/>
  <c r="J38" i="5" s="1"/>
  <c r="L28" i="5"/>
  <c r="L37" i="5" s="1"/>
  <c r="K28" i="5"/>
  <c r="K37" i="5" s="1"/>
  <c r="J28" i="5"/>
  <c r="J37" i="5" s="1"/>
  <c r="L27" i="5"/>
  <c r="K27" i="5"/>
  <c r="K36" i="5" s="1"/>
  <c r="J27" i="5"/>
  <c r="J36" i="5" s="1"/>
  <c r="L26" i="5"/>
  <c r="L35" i="5" s="1"/>
  <c r="K26" i="5"/>
  <c r="K35" i="5" s="1"/>
  <c r="J26" i="5"/>
  <c r="J35" i="5" s="1"/>
  <c r="L25" i="5"/>
  <c r="L34" i="5" s="1"/>
  <c r="K25" i="5"/>
  <c r="K34" i="5" s="1"/>
  <c r="J25" i="5"/>
  <c r="J34" i="5" s="1"/>
  <c r="L10" i="5"/>
  <c r="K10" i="5"/>
  <c r="J10" i="5"/>
  <c r="J19" i="5" s="1"/>
  <c r="L9" i="5"/>
  <c r="L18" i="5" s="1"/>
  <c r="K9" i="5"/>
  <c r="K18" i="5" s="1"/>
  <c r="J9" i="5"/>
  <c r="J18" i="5" s="1"/>
  <c r="L8" i="5"/>
  <c r="L17" i="5" s="1"/>
  <c r="K8" i="5"/>
  <c r="K17" i="5" s="1"/>
  <c r="J8" i="5"/>
  <c r="J17" i="5" s="1"/>
  <c r="L7" i="5"/>
  <c r="L16" i="5" s="1"/>
  <c r="K7" i="5"/>
  <c r="K16" i="5" s="1"/>
  <c r="J7" i="5"/>
  <c r="J16" i="5" s="1"/>
  <c r="L6" i="5"/>
  <c r="L15" i="5" s="1"/>
  <c r="K6" i="5"/>
  <c r="J6" i="5"/>
  <c r="J15" i="5" s="1"/>
  <c r="L5" i="5"/>
  <c r="L14" i="5" s="1"/>
  <c r="K5" i="5"/>
  <c r="K14" i="5" s="1"/>
  <c r="J5" i="5"/>
  <c r="J14" i="5" s="1"/>
  <c r="L30" i="4"/>
  <c r="L39" i="4" s="1"/>
  <c r="K30" i="4"/>
  <c r="J30" i="4"/>
  <c r="J39" i="4" s="1"/>
  <c r="L29" i="4"/>
  <c r="L38" i="4" s="1"/>
  <c r="K29" i="4"/>
  <c r="K38" i="4" s="1"/>
  <c r="J29" i="4"/>
  <c r="J38" i="4" s="1"/>
  <c r="L28" i="4"/>
  <c r="L37" i="4" s="1"/>
  <c r="K28" i="4"/>
  <c r="K37" i="4" s="1"/>
  <c r="J28" i="4"/>
  <c r="J37" i="4" s="1"/>
  <c r="L27" i="4"/>
  <c r="K27" i="4"/>
  <c r="K36" i="4" s="1"/>
  <c r="J27" i="4"/>
  <c r="J36" i="4" s="1"/>
  <c r="L26" i="4"/>
  <c r="L35" i="4" s="1"/>
  <c r="K26" i="4"/>
  <c r="K35" i="4" s="1"/>
  <c r="J26" i="4"/>
  <c r="J35" i="4" s="1"/>
  <c r="L25" i="4"/>
  <c r="L34" i="4" s="1"/>
  <c r="K25" i="4"/>
  <c r="K34" i="4" s="1"/>
  <c r="J25" i="4"/>
  <c r="J6" i="4"/>
  <c r="J15" i="4" s="1"/>
  <c r="K6" i="4"/>
  <c r="K15" i="4" s="1"/>
  <c r="L6" i="4"/>
  <c r="L15" i="4" s="1"/>
  <c r="J7" i="4"/>
  <c r="J16" i="4" s="1"/>
  <c r="K7" i="4"/>
  <c r="K16" i="4" s="1"/>
  <c r="L7" i="4"/>
  <c r="L16" i="4" s="1"/>
  <c r="J8" i="4"/>
  <c r="J17" i="4" s="1"/>
  <c r="K8" i="4"/>
  <c r="K17" i="4" s="1"/>
  <c r="L8" i="4"/>
  <c r="L17" i="4" s="1"/>
  <c r="J9" i="4"/>
  <c r="J18" i="4" s="1"/>
  <c r="K9" i="4"/>
  <c r="K18" i="4" s="1"/>
  <c r="L9" i="4"/>
  <c r="L18" i="4" s="1"/>
  <c r="J10" i="4"/>
  <c r="J19" i="4" s="1"/>
  <c r="K10" i="4"/>
  <c r="K19" i="4" s="1"/>
  <c r="L10" i="4"/>
  <c r="L19" i="4" s="1"/>
  <c r="K5" i="4"/>
  <c r="L5" i="4"/>
  <c r="L14" i="4" s="1"/>
  <c r="J5" i="4"/>
  <c r="J14" i="4" s="1"/>
  <c r="N31" i="1"/>
  <c r="M31" i="1"/>
  <c r="N30" i="1"/>
  <c r="M30" i="1"/>
  <c r="N29" i="1"/>
  <c r="M29" i="1"/>
  <c r="N28" i="1"/>
  <c r="M28" i="1"/>
  <c r="N27" i="1"/>
  <c r="M27" i="1"/>
  <c r="N26" i="1"/>
  <c r="M26" i="1"/>
  <c r="N25" i="1"/>
  <c r="M25" i="1"/>
  <c r="N24" i="1"/>
  <c r="M24" i="1"/>
  <c r="N23" i="1"/>
  <c r="M23" i="1"/>
  <c r="N22" i="1"/>
  <c r="M22" i="1"/>
  <c r="N21" i="1"/>
  <c r="M21" i="1"/>
  <c r="N20" i="1"/>
  <c r="M20" i="1"/>
  <c r="N19" i="1"/>
  <c r="M19" i="1"/>
  <c r="N18" i="1"/>
  <c r="M18" i="1"/>
  <c r="N17" i="1"/>
  <c r="M17" i="1"/>
  <c r="N16" i="1"/>
  <c r="M16" i="1"/>
  <c r="N15" i="1"/>
  <c r="M15" i="1"/>
  <c r="N14" i="1"/>
  <c r="M14" i="1"/>
  <c r="N13" i="1"/>
  <c r="M13" i="1"/>
  <c r="N12" i="1"/>
  <c r="M12" i="1"/>
  <c r="N11" i="1"/>
  <c r="M11" i="1"/>
  <c r="N10" i="1"/>
  <c r="M10" i="1"/>
  <c r="N9" i="1"/>
  <c r="M9" i="1"/>
  <c r="N8" i="1"/>
  <c r="M8" i="1"/>
  <c r="N7" i="1"/>
  <c r="M7" i="1"/>
  <c r="N6" i="1"/>
  <c r="M6" i="1"/>
  <c r="D3" i="19"/>
  <c r="I3" i="19" s="1"/>
  <c r="C3" i="19"/>
  <c r="H3" i="19" s="1"/>
  <c r="I3" i="26"/>
  <c r="D3" i="26"/>
  <c r="C3" i="26"/>
  <c r="B3" i="26"/>
  <c r="I3" i="15"/>
  <c r="D3" i="15"/>
  <c r="H3" i="15" s="1"/>
  <c r="C3" i="15"/>
  <c r="G3" i="15" s="1"/>
  <c r="B3" i="15"/>
  <c r="F3" i="15" s="1"/>
  <c r="E3" i="14"/>
  <c r="I3" i="14" s="1"/>
  <c r="I56" i="14" s="1"/>
  <c r="D3" i="14"/>
  <c r="H3" i="14" s="1"/>
  <c r="H56" i="14" s="1"/>
  <c r="C3" i="14"/>
  <c r="K3" i="14" s="1"/>
  <c r="D3" i="12"/>
  <c r="C3" i="12"/>
  <c r="B3" i="12"/>
  <c r="F3" i="9"/>
  <c r="J3" i="9" s="1"/>
  <c r="E3" i="9"/>
  <c r="I3" i="9" s="1"/>
  <c r="D3" i="9"/>
  <c r="L3" i="9" s="1"/>
  <c r="L38" i="5" l="1"/>
  <c r="L36" i="5"/>
  <c r="F3" i="26"/>
  <c r="G3" i="26"/>
  <c r="H3" i="26"/>
  <c r="C56" i="14"/>
  <c r="K56" i="14" s="1"/>
  <c r="E56" i="14"/>
  <c r="M56" i="14" s="1"/>
  <c r="D56" i="14"/>
  <c r="L56" i="14" s="1"/>
  <c r="E3" i="8"/>
  <c r="D3" i="8"/>
  <c r="C3" i="8"/>
  <c r="E3" i="7"/>
  <c r="I3" i="7" s="1"/>
  <c r="D3" i="7"/>
  <c r="H3" i="7" s="1"/>
  <c r="C3" i="7"/>
  <c r="G3" i="7" s="1"/>
  <c r="D2" i="1"/>
  <c r="L27" i="6"/>
  <c r="M27" i="6" s="1"/>
  <c r="L26" i="6"/>
  <c r="M26" i="6" s="1"/>
  <c r="L25" i="6"/>
  <c r="M25" i="6" s="1"/>
  <c r="L24" i="6"/>
  <c r="M24" i="6" s="1"/>
  <c r="L23" i="6"/>
  <c r="M23" i="6" s="1"/>
  <c r="L22" i="6"/>
  <c r="M22" i="6" s="1"/>
  <c r="L19" i="6"/>
  <c r="M19" i="6" s="1"/>
  <c r="L18" i="6"/>
  <c r="M18" i="6" s="1"/>
  <c r="L17" i="6"/>
  <c r="M17" i="6" s="1"/>
  <c r="L16" i="6"/>
  <c r="M16" i="6" s="1"/>
  <c r="L15" i="6"/>
  <c r="M15" i="6" s="1"/>
  <c r="L14" i="6"/>
  <c r="M14" i="6" s="1"/>
  <c r="L7" i="6"/>
  <c r="M7" i="6" s="1"/>
  <c r="L8" i="6"/>
  <c r="M8" i="6" s="1"/>
  <c r="L9" i="6"/>
  <c r="M9" i="6" s="1"/>
  <c r="L10" i="6"/>
  <c r="M10" i="6" s="1"/>
  <c r="L11" i="6"/>
  <c r="M11" i="6" s="1"/>
  <c r="L6" i="6"/>
  <c r="M6" i="6" s="1"/>
  <c r="D3" i="5"/>
  <c r="H3" i="5" s="1"/>
  <c r="L3" i="5" s="1"/>
  <c r="C3" i="5"/>
  <c r="G3" i="5" s="1"/>
  <c r="K3" i="5" s="1"/>
  <c r="B3" i="5"/>
  <c r="F3" i="5" s="1"/>
  <c r="J3" i="5" s="1"/>
  <c r="D3" i="4"/>
  <c r="H3" i="4" s="1"/>
  <c r="L3" i="4" s="1"/>
  <c r="C3" i="4"/>
  <c r="G3" i="4" s="1"/>
  <c r="K3" i="4" s="1"/>
  <c r="B3" i="4"/>
  <c r="F3" i="4" s="1"/>
  <c r="J3" i="4" s="1"/>
  <c r="E3" i="3"/>
  <c r="M3" i="3" s="1"/>
  <c r="D3" i="3"/>
  <c r="L3" i="3" s="1"/>
  <c r="C3" i="3"/>
  <c r="K3" i="3" s="1"/>
  <c r="E3" i="2"/>
  <c r="M3" i="2" s="1"/>
  <c r="D3" i="2"/>
  <c r="H3" i="2" s="1"/>
  <c r="C3" i="2"/>
  <c r="G3" i="2" s="1"/>
  <c r="J2" i="1"/>
  <c r="N3" i="1" s="1"/>
  <c r="G2" i="1"/>
  <c r="M3" i="1" s="1"/>
  <c r="L3" i="15"/>
  <c r="K3" i="15"/>
  <c r="J3" i="15"/>
  <c r="L3" i="14"/>
  <c r="M3" i="14"/>
  <c r="G3" i="14"/>
  <c r="G56" i="14" s="1"/>
  <c r="N3" i="9"/>
  <c r="M3" i="9"/>
  <c r="H3" i="9"/>
  <c r="K5" i="2"/>
  <c r="L5" i="2"/>
  <c r="M5" i="2"/>
  <c r="L6" i="2"/>
  <c r="M6" i="2"/>
  <c r="K6" i="2"/>
  <c r="K7" i="2"/>
  <c r="L7" i="2"/>
  <c r="M7" i="2"/>
  <c r="K8" i="2"/>
  <c r="L8" i="2"/>
  <c r="M8" i="2"/>
  <c r="K9" i="2"/>
  <c r="L9" i="2"/>
  <c r="M9" i="2"/>
  <c r="L10" i="2"/>
  <c r="M10" i="2"/>
  <c r="K10" i="2"/>
  <c r="K11" i="2"/>
  <c r="L11" i="2"/>
  <c r="M11" i="2"/>
  <c r="K13" i="2"/>
  <c r="M13" i="2"/>
  <c r="L13" i="2"/>
  <c r="K14" i="2"/>
  <c r="L14" i="2"/>
  <c r="M14" i="2"/>
  <c r="K15" i="2"/>
  <c r="L15" i="2"/>
  <c r="M15" i="2"/>
  <c r="L16" i="2"/>
  <c r="K16" i="2"/>
  <c r="M16" i="2"/>
  <c r="K17" i="2"/>
  <c r="M17" i="2"/>
  <c r="L17" i="2"/>
  <c r="K18" i="2"/>
  <c r="L18" i="2"/>
  <c r="M18" i="2"/>
  <c r="K19" i="2"/>
  <c r="L19" i="2"/>
  <c r="M19" i="2"/>
  <c r="L6" i="3"/>
  <c r="L7" i="3"/>
  <c r="L10" i="3"/>
  <c r="K11" i="3"/>
  <c r="L15" i="3"/>
  <c r="K16" i="3"/>
  <c r="L19" i="3"/>
  <c r="M5" i="3"/>
  <c r="L5" i="3"/>
  <c r="K6" i="3"/>
  <c r="M6" i="3"/>
  <c r="K7" i="3"/>
  <c r="M7" i="3"/>
  <c r="K8" i="3"/>
  <c r="M8" i="3"/>
  <c r="L8" i="3"/>
  <c r="M9" i="3"/>
  <c r="K9" i="3"/>
  <c r="L9" i="3"/>
  <c r="K10" i="3"/>
  <c r="M10" i="3"/>
  <c r="L11" i="3"/>
  <c r="M11" i="3"/>
  <c r="K13" i="3"/>
  <c r="L13" i="3"/>
  <c r="M13" i="3"/>
  <c r="K14" i="3"/>
  <c r="L14" i="3"/>
  <c r="M14" i="3"/>
  <c r="K15" i="3"/>
  <c r="M15" i="3"/>
  <c r="L16" i="3"/>
  <c r="M16" i="3"/>
  <c r="K17" i="3"/>
  <c r="L17" i="3"/>
  <c r="M17" i="3"/>
  <c r="K18" i="3"/>
  <c r="L18" i="3"/>
  <c r="M18" i="3"/>
  <c r="K19" i="3"/>
  <c r="M19" i="3"/>
  <c r="K71" i="16"/>
  <c r="K70" i="16"/>
  <c r="M70" i="16"/>
  <c r="K69" i="16"/>
  <c r="M69" i="16"/>
  <c r="M68" i="16"/>
  <c r="K68" i="16"/>
  <c r="M61" i="16"/>
  <c r="L61" i="16"/>
  <c r="M60" i="16"/>
  <c r="K60" i="16"/>
  <c r="M58" i="16"/>
  <c r="L58" i="16"/>
  <c r="K58" i="16"/>
  <c r="M52" i="16"/>
  <c r="K52" i="16"/>
  <c r="M50" i="16"/>
  <c r="L50" i="16"/>
  <c r="K50" i="16"/>
  <c r="K48" i="16"/>
  <c r="M47" i="16"/>
  <c r="K47" i="16"/>
  <c r="L46" i="16"/>
  <c r="M45" i="16"/>
  <c r="K45" i="16"/>
  <c r="L43" i="16"/>
  <c r="K43" i="16"/>
  <c r="M42" i="16"/>
  <c r="M41" i="16"/>
  <c r="M40" i="16"/>
  <c r="K40" i="16"/>
  <c r="M37" i="16"/>
  <c r="L37" i="16"/>
  <c r="K37" i="16"/>
  <c r="K35" i="16"/>
  <c r="M35" i="16"/>
  <c r="L32" i="16"/>
  <c r="M32" i="16"/>
  <c r="K32" i="16"/>
  <c r="K31" i="16"/>
  <c r="M30" i="16"/>
  <c r="K30" i="16"/>
  <c r="K28" i="16"/>
  <c r="K27" i="16"/>
  <c r="M27" i="16"/>
  <c r="K26" i="16"/>
  <c r="M26" i="16"/>
  <c r="M25" i="16"/>
  <c r="K25" i="16"/>
  <c r="M23" i="16"/>
  <c r="L23" i="16"/>
  <c r="M22" i="16"/>
  <c r="K22" i="16"/>
  <c r="M20" i="16"/>
  <c r="L20" i="16"/>
  <c r="M17" i="16"/>
  <c r="K15" i="16"/>
  <c r="M15" i="16"/>
  <c r="L12" i="16"/>
  <c r="K12" i="16"/>
  <c r="M12" i="16"/>
  <c r="K10" i="16"/>
  <c r="K8" i="16"/>
  <c r="M7" i="16"/>
  <c r="K7" i="16"/>
  <c r="L6" i="16"/>
  <c r="M5" i="16"/>
  <c r="K5" i="16"/>
  <c r="L17" i="15"/>
  <c r="J16" i="15"/>
  <c r="K15" i="15"/>
  <c r="J14" i="15"/>
  <c r="L13" i="15"/>
  <c r="K12" i="15"/>
  <c r="J12" i="15"/>
  <c r="J10" i="15"/>
  <c r="L10" i="15"/>
  <c r="J8" i="15"/>
  <c r="K8" i="15"/>
  <c r="K6" i="15"/>
  <c r="J6" i="15"/>
  <c r="L6" i="15"/>
  <c r="K71" i="14"/>
  <c r="M70" i="14"/>
  <c r="K70" i="14"/>
  <c r="L69" i="14"/>
  <c r="K69" i="14"/>
  <c r="L68" i="14"/>
  <c r="K68" i="14"/>
  <c r="M61" i="14"/>
  <c r="L61" i="14"/>
  <c r="L60" i="14"/>
  <c r="K60" i="14"/>
  <c r="M59" i="14"/>
  <c r="L58" i="14"/>
  <c r="K58" i="14"/>
  <c r="M53" i="14"/>
  <c r="L53" i="14"/>
  <c r="K53" i="14"/>
  <c r="K52" i="14"/>
  <c r="M51" i="14"/>
  <c r="K51" i="14"/>
  <c r="M50" i="14"/>
  <c r="L50" i="14"/>
  <c r="M48" i="14"/>
  <c r="M47" i="14"/>
  <c r="K47" i="14"/>
  <c r="L46" i="14"/>
  <c r="K46" i="14"/>
  <c r="L45" i="14"/>
  <c r="L43" i="14"/>
  <c r="K43" i="14"/>
  <c r="M42" i="14"/>
  <c r="L42" i="14"/>
  <c r="K42" i="14"/>
  <c r="K41" i="14"/>
  <c r="M40" i="14"/>
  <c r="M38" i="14"/>
  <c r="L38" i="14"/>
  <c r="M37" i="14"/>
  <c r="M36" i="14"/>
  <c r="M35" i="14"/>
  <c r="L33" i="14"/>
  <c r="K32" i="14"/>
  <c r="L31" i="14"/>
  <c r="K30" i="14"/>
  <c r="L28" i="14"/>
  <c r="M27" i="14"/>
  <c r="K27" i="14"/>
  <c r="L26" i="14"/>
  <c r="M25" i="14"/>
  <c r="L25" i="14"/>
  <c r="M23" i="14"/>
  <c r="M22" i="14"/>
  <c r="L22" i="14"/>
  <c r="M20" i="14"/>
  <c r="K20" i="14"/>
  <c r="M18" i="14"/>
  <c r="M17" i="14"/>
  <c r="L17" i="14"/>
  <c r="M16" i="14"/>
  <c r="K16" i="14"/>
  <c r="M15" i="14"/>
  <c r="L15" i="14"/>
  <c r="K13" i="14"/>
  <c r="M12" i="14"/>
  <c r="L12" i="14"/>
  <c r="M11" i="14"/>
  <c r="L11" i="14"/>
  <c r="M10" i="14"/>
  <c r="L10" i="14"/>
  <c r="M8" i="14"/>
  <c r="M7" i="14"/>
  <c r="L7" i="14"/>
  <c r="L6" i="14"/>
  <c r="M5" i="14"/>
  <c r="L5" i="14"/>
  <c r="L69" i="13"/>
  <c r="L68" i="13"/>
  <c r="M61" i="13"/>
  <c r="M60" i="13"/>
  <c r="K60" i="13"/>
  <c r="L59" i="13"/>
  <c r="M58" i="13"/>
  <c r="K58" i="13"/>
  <c r="K52" i="13"/>
  <c r="M52" i="13"/>
  <c r="L52" i="13"/>
  <c r="M50" i="13"/>
  <c r="K50" i="13"/>
  <c r="M47" i="13"/>
  <c r="L47" i="13"/>
  <c r="K46" i="13"/>
  <c r="L42" i="13"/>
  <c r="M41" i="13"/>
  <c r="K41" i="13"/>
  <c r="L40" i="13"/>
  <c r="L37" i="13"/>
  <c r="M35" i="13"/>
  <c r="L35" i="13"/>
  <c r="K33" i="13"/>
  <c r="L32" i="13"/>
  <c r="K31" i="13"/>
  <c r="M30" i="13"/>
  <c r="L30" i="13"/>
  <c r="K28" i="13"/>
  <c r="L26" i="13"/>
  <c r="K26" i="13"/>
  <c r="L25" i="13"/>
  <c r="K23" i="13"/>
  <c r="L22" i="13"/>
  <c r="M21" i="13"/>
  <c r="K21" i="13"/>
  <c r="K18" i="13"/>
  <c r="L17" i="13"/>
  <c r="K16" i="13"/>
  <c r="L15" i="13"/>
  <c r="K13" i="13"/>
  <c r="M12" i="13"/>
  <c r="K11" i="13"/>
  <c r="K8" i="13"/>
  <c r="L7" i="13"/>
  <c r="K6" i="13"/>
  <c r="L5" i="13"/>
  <c r="M71" i="16"/>
  <c r="L71" i="16"/>
  <c r="L70" i="16"/>
  <c r="L69" i="16"/>
  <c r="L68" i="16"/>
  <c r="L60" i="16"/>
  <c r="K59" i="16"/>
  <c r="L59" i="16"/>
  <c r="K53" i="16"/>
  <c r="M53" i="16"/>
  <c r="L52" i="16"/>
  <c r="M51" i="16"/>
  <c r="M48" i="16"/>
  <c r="L47" i="16"/>
  <c r="K42" i="16"/>
  <c r="L42" i="16"/>
  <c r="L40" i="16"/>
  <c r="K38" i="16"/>
  <c r="K36" i="16"/>
  <c r="L35" i="16"/>
  <c r="M33" i="16"/>
  <c r="K33" i="16"/>
  <c r="L31" i="16"/>
  <c r="L30" i="16"/>
  <c r="L28" i="16"/>
  <c r="M28" i="16"/>
  <c r="L27" i="16"/>
  <c r="L25" i="16"/>
  <c r="K23" i="16"/>
  <c r="L22" i="16"/>
  <c r="M21" i="16"/>
  <c r="K21" i="16"/>
  <c r="K18" i="16"/>
  <c r="L17" i="16"/>
  <c r="K17" i="16"/>
  <c r="L16" i="16"/>
  <c r="M16" i="16"/>
  <c r="K16" i="16"/>
  <c r="L15" i="16"/>
  <c r="M13" i="16"/>
  <c r="L13" i="16"/>
  <c r="M11" i="16"/>
  <c r="L11" i="16"/>
  <c r="K11" i="16"/>
  <c r="M10" i="16"/>
  <c r="L10" i="16"/>
  <c r="M8" i="16"/>
  <c r="L7" i="16"/>
  <c r="L5" i="16"/>
  <c r="K16" i="15"/>
  <c r="J15" i="15"/>
  <c r="L15" i="15"/>
  <c r="J13" i="15"/>
  <c r="L11" i="15"/>
  <c r="K11" i="15"/>
  <c r="J9" i="15"/>
  <c r="L7" i="15"/>
  <c r="J5" i="15"/>
  <c r="M71" i="14"/>
  <c r="L71" i="14"/>
  <c r="L70" i="14"/>
  <c r="M69" i="14"/>
  <c r="M68" i="14"/>
  <c r="L59" i="14"/>
  <c r="M58" i="14"/>
  <c r="L52" i="14"/>
  <c r="L51" i="14"/>
  <c r="K50" i="14"/>
  <c r="L47" i="14"/>
  <c r="M46" i="14"/>
  <c r="M45" i="14"/>
  <c r="K38" i="14"/>
  <c r="L35" i="14"/>
  <c r="M33" i="14"/>
  <c r="M32" i="14"/>
  <c r="L32" i="14"/>
  <c r="M31" i="14"/>
  <c r="L30" i="14"/>
  <c r="K28" i="14"/>
  <c r="L27" i="14"/>
  <c r="K26" i="14"/>
  <c r="K25" i="14"/>
  <c r="K23" i="14"/>
  <c r="L23" i="14"/>
  <c r="M21" i="14"/>
  <c r="L21" i="14"/>
  <c r="K21" i="14"/>
  <c r="L18" i="14"/>
  <c r="K18" i="14"/>
  <c r="L16" i="14"/>
  <c r="K15" i="14"/>
  <c r="M13" i="14"/>
  <c r="K12" i="14"/>
  <c r="K11" i="14"/>
  <c r="K10" i="14"/>
  <c r="L8" i="14"/>
  <c r="K7" i="14"/>
  <c r="M6" i="14"/>
  <c r="L70" i="13"/>
  <c r="M70" i="13"/>
  <c r="M69" i="13"/>
  <c r="K69" i="13"/>
  <c r="M68" i="13"/>
  <c r="K68" i="13"/>
  <c r="K61" i="13"/>
  <c r="L60" i="13"/>
  <c r="K59" i="13"/>
  <c r="L58" i="13"/>
  <c r="L53" i="13"/>
  <c r="K53" i="13"/>
  <c r="M51" i="13"/>
  <c r="L51" i="13"/>
  <c r="K51" i="13"/>
  <c r="L50" i="13"/>
  <c r="M48" i="13"/>
  <c r="L48" i="13"/>
  <c r="K47" i="13"/>
  <c r="M46" i="13"/>
  <c r="M45" i="13"/>
  <c r="L45" i="13"/>
  <c r="K45" i="13"/>
  <c r="M43" i="13"/>
  <c r="M42" i="13"/>
  <c r="M40" i="13"/>
  <c r="M38" i="13"/>
  <c r="L38" i="13"/>
  <c r="K38" i="13"/>
  <c r="K37" i="13"/>
  <c r="L33" i="13"/>
  <c r="M32" i="13"/>
  <c r="K32" i="13"/>
  <c r="L31" i="13"/>
  <c r="M28" i="13"/>
  <c r="L27" i="13"/>
  <c r="M25" i="13"/>
  <c r="M23" i="13"/>
  <c r="M22" i="13"/>
  <c r="K22" i="13"/>
  <c r="L20" i="13"/>
  <c r="L18" i="13"/>
  <c r="M17" i="13"/>
  <c r="K17" i="13"/>
  <c r="M16" i="13"/>
  <c r="M15" i="13"/>
  <c r="L13" i="13"/>
  <c r="M13" i="13"/>
  <c r="K12" i="13"/>
  <c r="M11" i="13"/>
  <c r="M10" i="13"/>
  <c r="L10" i="13"/>
  <c r="M8" i="13"/>
  <c r="M7" i="13"/>
  <c r="K7" i="13"/>
  <c r="K61" i="14"/>
  <c r="M60" i="14"/>
  <c r="K40" i="14"/>
  <c r="M30" i="14"/>
  <c r="K17" i="14"/>
  <c r="K61" i="16"/>
  <c r="M59" i="16"/>
  <c r="K46" i="16"/>
  <c r="M43" i="16"/>
  <c r="L41" i="16"/>
  <c r="M38" i="16"/>
  <c r="M36" i="16"/>
  <c r="L33" i="16"/>
  <c r="L26" i="16"/>
  <c r="L18" i="16"/>
  <c r="K13" i="16"/>
  <c r="M59" i="13"/>
  <c r="M71" i="13"/>
  <c r="K71" i="13"/>
  <c r="L61" i="13"/>
  <c r="M53" i="13"/>
  <c r="L46" i="13"/>
  <c r="L41" i="13"/>
  <c r="K43" i="13"/>
  <c r="K42" i="13"/>
  <c r="K36" i="13"/>
  <c r="K35" i="13"/>
  <c r="M33" i="13"/>
  <c r="K30" i="13"/>
  <c r="M26" i="13"/>
  <c r="M27" i="13"/>
  <c r="K25" i="13"/>
  <c r="L23" i="13"/>
  <c r="L21" i="13"/>
  <c r="K20" i="13"/>
  <c r="K15" i="13"/>
  <c r="L11" i="13"/>
  <c r="K10" i="13"/>
  <c r="K17" i="15"/>
  <c r="J17" i="15"/>
  <c r="L16" i="15"/>
  <c r="K13" i="15"/>
  <c r="L12" i="15"/>
  <c r="K10" i="15"/>
  <c r="K7" i="15"/>
  <c r="J7" i="15"/>
  <c r="L5" i="15"/>
  <c r="K5" i="13"/>
  <c r="K41" i="16"/>
  <c r="M31" i="13"/>
  <c r="M31" i="16"/>
  <c r="L53" i="16"/>
  <c r="L38" i="16"/>
  <c r="M46" i="16"/>
  <c r="L48" i="16"/>
  <c r="L8" i="15"/>
  <c r="K14" i="15"/>
  <c r="K5" i="15"/>
  <c r="K9" i="15"/>
  <c r="L9" i="15"/>
  <c r="J11" i="15"/>
  <c r="L28" i="13"/>
  <c r="L6" i="13"/>
  <c r="L36" i="13"/>
  <c r="L43" i="13"/>
  <c r="K70" i="13"/>
  <c r="L37" i="14"/>
  <c r="L8" i="13"/>
  <c r="L16" i="13"/>
  <c r="L51" i="16"/>
  <c r="M36" i="13"/>
  <c r="K33" i="14"/>
  <c r="M6" i="13"/>
  <c r="M6" i="16"/>
  <c r="K20" i="16"/>
  <c r="K35" i="14"/>
  <c r="M37" i="13"/>
  <c r="K40" i="13"/>
  <c r="L71" i="13"/>
  <c r="K51" i="16"/>
  <c r="M20" i="13"/>
  <c r="L21" i="16"/>
  <c r="M18" i="13"/>
  <c r="M18" i="16"/>
  <c r="K45" i="14"/>
  <c r="L36" i="16"/>
  <c r="K27" i="13"/>
  <c r="K48" i="13"/>
  <c r="L14" i="15"/>
  <c r="L8" i="16"/>
  <c r="L45" i="16"/>
  <c r="M5" i="13"/>
  <c r="L12" i="13"/>
  <c r="K5" i="14"/>
  <c r="K6" i="16"/>
  <c r="M52" i="14"/>
  <c r="M26" i="14"/>
  <c r="M28" i="14"/>
  <c r="L20" i="14"/>
  <c r="L41" i="14"/>
  <c r="K22" i="14"/>
  <c r="L13" i="14"/>
  <c r="K59" i="14"/>
  <c r="K48" i="14"/>
  <c r="K6" i="14"/>
  <c r="K8" i="14"/>
  <c r="M41" i="14"/>
  <c r="M43" i="14"/>
  <c r="L48" i="14"/>
  <c r="L40" i="14"/>
  <c r="K36" i="14"/>
  <c r="K37" i="14"/>
  <c r="K31" i="14"/>
  <c r="L36" i="14"/>
  <c r="A1" i="6" l="1"/>
  <c r="A1" i="18"/>
  <c r="A1" i="17"/>
  <c r="A1" i="11"/>
  <c r="L20" i="6"/>
  <c r="M20" i="6" s="1"/>
  <c r="L12" i="6"/>
  <c r="L3" i="7"/>
  <c r="K3" i="7"/>
  <c r="M3" i="7"/>
  <c r="L28" i="6"/>
  <c r="M28" i="6" s="1"/>
  <c r="I3" i="2"/>
  <c r="L3" i="2"/>
  <c r="K3" i="2"/>
  <c r="G3" i="3"/>
  <c r="H3" i="3"/>
  <c r="I3" i="3"/>
  <c r="M23" i="3"/>
  <c r="K22" i="2"/>
  <c r="K26" i="2"/>
  <c r="M27" i="3"/>
  <c r="K21" i="3"/>
  <c r="L21" i="3"/>
  <c r="M21" i="3"/>
  <c r="M25" i="3"/>
  <c r="K22" i="3"/>
  <c r="K24" i="3"/>
  <c r="K26" i="3"/>
  <c r="L22" i="3"/>
  <c r="L26" i="3"/>
  <c r="M22" i="3"/>
  <c r="K23" i="3"/>
  <c r="K25" i="3"/>
  <c r="K27" i="3"/>
  <c r="L23" i="3"/>
  <c r="L25" i="3"/>
  <c r="L27" i="3"/>
  <c r="L24" i="3"/>
  <c r="M24" i="3"/>
  <c r="M26" i="3"/>
  <c r="L25" i="2"/>
  <c r="L26" i="2"/>
  <c r="L24" i="2"/>
  <c r="K23" i="2"/>
  <c r="M25" i="2"/>
  <c r="M21" i="2"/>
  <c r="K24" i="2"/>
  <c r="L22" i="2"/>
  <c r="L27" i="2"/>
  <c r="L23" i="2"/>
  <c r="L21" i="2"/>
  <c r="K25" i="2"/>
  <c r="M26" i="2"/>
  <c r="M24" i="2"/>
  <c r="M22" i="2"/>
  <c r="M27" i="2"/>
  <c r="M23" i="2"/>
  <c r="K21" i="2"/>
  <c r="K27" i="2"/>
  <c r="A54" i="13"/>
  <c r="A54" i="16"/>
  <c r="A1" i="13"/>
  <c r="A1" i="32"/>
  <c r="A1" i="16"/>
  <c r="A54" i="14"/>
  <c r="K5" i="3"/>
  <c r="M12" i="6" l="1"/>
</calcChain>
</file>

<file path=xl/sharedStrings.xml><?xml version="1.0" encoding="utf-8"?>
<sst xmlns="http://schemas.openxmlformats.org/spreadsheetml/2006/main" count="1964" uniqueCount="456">
  <si>
    <t>Tabell 34</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</si>
  <si>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</si>
  <si>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</si>
  <si>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</si>
  <si>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</si>
  <si>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</si>
  <si>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</si>
  <si>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</si>
  <si>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</si>
  <si>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</si>
  <si>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</si>
  <si>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</si>
  <si>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</si>
  <si>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</si>
  <si>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</si>
  <si>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</si>
  <si>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</si>
  <si>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</si>
  <si>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</si>
  <si>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</si>
  <si>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</si>
  <si>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Tabell 21</t>
  </si>
  <si>
    <t>Tabell 22</t>
  </si>
  <si>
    <t>Tabell 23</t>
  </si>
  <si>
    <t>Tabell 24</t>
  </si>
  <si>
    <t>Tabell 25</t>
  </si>
  <si>
    <t>Tabell 26</t>
  </si>
  <si>
    <t>Tabell 27</t>
  </si>
  <si>
    <t>Tabell 28</t>
  </si>
  <si>
    <t>Tabell 29</t>
  </si>
  <si>
    <t>Tabell 30</t>
  </si>
  <si>
    <t xml:space="preserve">Sökandekategori       </t>
  </si>
  <si>
    <t>Antal</t>
  </si>
  <si>
    <t>% av samtliga</t>
  </si>
  <si>
    <t>PROGRAM MED AKTIVITETSSTÖD</t>
  </si>
  <si>
    <t>Arbetsmarknadsutbildning</t>
  </si>
  <si>
    <t>Arbetspraktik</t>
  </si>
  <si>
    <t>Stöd till start av näringsverksamhet</t>
  </si>
  <si>
    <t>Jobb- och utvecklingsgarantin</t>
  </si>
  <si>
    <t>ARBETE UTAN STÖD</t>
  </si>
  <si>
    <t>Deltidsarbetslösa</t>
  </si>
  <si>
    <t>Tillfälligt timanställda</t>
  </si>
  <si>
    <t>Sökande med tillfälligt arbete</t>
  </si>
  <si>
    <t>Ombytessökande</t>
  </si>
  <si>
    <t>ARBETE MED STÖD</t>
  </si>
  <si>
    <t>Anställningsstöd</t>
  </si>
  <si>
    <t>Särskilda insatser för funktionshindrade</t>
  </si>
  <si>
    <t>- därav Lönebidrag</t>
  </si>
  <si>
    <t>- därav Offentligt skyddat arbete (OSA)</t>
  </si>
  <si>
    <t>- därav Utvecklingsanställning</t>
  </si>
  <si>
    <t>- därav Trygghetsanställning</t>
  </si>
  <si>
    <t>- därav Arbetssökande med förhinder</t>
  </si>
  <si>
    <t>SAMTLIGA SÖKANDE</t>
  </si>
  <si>
    <t>Befolkningen</t>
  </si>
  <si>
    <t>Andel av befolkningen</t>
  </si>
  <si>
    <t>Kön</t>
  </si>
  <si>
    <t>Ålder</t>
  </si>
  <si>
    <t>Kvinnor</t>
  </si>
  <si>
    <t>20-24</t>
  </si>
  <si>
    <t>25-34</t>
  </si>
  <si>
    <t>35-44</t>
  </si>
  <si>
    <t>45-54</t>
  </si>
  <si>
    <t>Män</t>
  </si>
  <si>
    <t>Samtliga</t>
  </si>
  <si>
    <t xml:space="preserve">                      </t>
  </si>
  <si>
    <t>Svenskfödd</t>
  </si>
  <si>
    <t>Utlandsfödd</t>
  </si>
  <si>
    <t xml:space="preserve">Sökandegrupp          </t>
  </si>
  <si>
    <t>Prog med aktivitetsstöd</t>
  </si>
  <si>
    <t>Arbete utan stöd</t>
  </si>
  <si>
    <t>Arbete med stöd</t>
  </si>
  <si>
    <t>Övrigt inskrivna</t>
  </si>
  <si>
    <t>Samtliga sökande</t>
  </si>
  <si>
    <t>Andel av samtliga sökande (%)</t>
  </si>
  <si>
    <t xml:space="preserve">Prog med aktivitetsstöd        </t>
  </si>
  <si>
    <t xml:space="preserve">Arbete utan stöd      </t>
  </si>
  <si>
    <t xml:space="preserve">Arbete med stöd       </t>
  </si>
  <si>
    <t>Därav antalet sökande i åldrarna 18-24 år</t>
  </si>
  <si>
    <t>Nyanländ</t>
  </si>
  <si>
    <t>Ej nyanländ</t>
  </si>
  <si>
    <t>Kassatillhörighet</t>
  </si>
  <si>
    <t>A-kassa</t>
  </si>
  <si>
    <t>Alfa</t>
  </si>
  <si>
    <t xml:space="preserve">       </t>
  </si>
  <si>
    <t>Ingen kassatillhörighet</t>
  </si>
  <si>
    <t>Totalt</t>
  </si>
  <si>
    <t>% av antal arbetslösa</t>
  </si>
  <si>
    <t>Sökande som fått arbete</t>
  </si>
  <si>
    <t>Antalet långtidsarbetslösa</t>
  </si>
  <si>
    <t>Kvarstående sökande i UGA</t>
  </si>
  <si>
    <t>Kvarstående sökande i JOB</t>
  </si>
  <si>
    <t>Program med aktivitetsstöd</t>
  </si>
  <si>
    <t>Hässelby-Vällingby</t>
  </si>
  <si>
    <t>Bromma</t>
  </si>
  <si>
    <t>Kungsholmen</t>
  </si>
  <si>
    <t>Södermalm</t>
  </si>
  <si>
    <t>Enskede-Årsta-Vantör</t>
  </si>
  <si>
    <t>Skarpnäck</t>
  </si>
  <si>
    <t>Farsta</t>
  </si>
  <si>
    <t>Skärholmen</t>
  </si>
  <si>
    <t>Ej skrivna i Stockholms stad</t>
  </si>
  <si>
    <t>Hela staden</t>
  </si>
  <si>
    <t>Sökande i JOB</t>
  </si>
  <si>
    <t>Befolkning</t>
  </si>
  <si>
    <t>% av befolkningen</t>
  </si>
  <si>
    <t>16-24</t>
  </si>
  <si>
    <t>25-54</t>
  </si>
  <si>
    <t xml:space="preserve">Hässelby-Vällingby    </t>
  </si>
  <si>
    <t xml:space="preserve">Bromma                </t>
  </si>
  <si>
    <t xml:space="preserve">Kungsholmen           </t>
  </si>
  <si>
    <t xml:space="preserve">Södermalm             </t>
  </si>
  <si>
    <t xml:space="preserve">Enskede-Årsta-Vantör  </t>
  </si>
  <si>
    <t xml:space="preserve">Skarpnäck             </t>
  </si>
  <si>
    <t xml:space="preserve">Farsta                </t>
  </si>
  <si>
    <t xml:space="preserve">Skärholmen            </t>
  </si>
  <si>
    <t xml:space="preserve">Ej skrivna i </t>
  </si>
  <si>
    <t>−</t>
  </si>
  <si>
    <t>Stockholms stad</t>
  </si>
  <si>
    <t xml:space="preserve">Hela staden      </t>
  </si>
  <si>
    <t xml:space="preserve">Hässelby- </t>
  </si>
  <si>
    <t xml:space="preserve">Vällingby   </t>
  </si>
  <si>
    <t>Enskede-Årsta-</t>
  </si>
  <si>
    <t xml:space="preserve">Vantör  </t>
  </si>
  <si>
    <t>Hässelby-</t>
  </si>
  <si>
    <t xml:space="preserve">Vällingby    </t>
  </si>
  <si>
    <t>Sverige</t>
  </si>
  <si>
    <t>EU (exkl Norden)</t>
  </si>
  <si>
    <t>Övriga Europa (exkl Norden och EU)</t>
  </si>
  <si>
    <t>Övriga världen (exkl Europa)</t>
  </si>
  <si>
    <t>Svensk-
födda</t>
  </si>
  <si>
    <t>Utlands-födda</t>
  </si>
  <si>
    <t>Hela Staden</t>
  </si>
  <si>
    <t>Norden (exkl Sv)</t>
  </si>
  <si>
    <t>%</t>
  </si>
  <si>
    <t>Kungs-holmen</t>
  </si>
  <si>
    <t>Söder-malm</t>
  </si>
  <si>
    <t>Skarp-näck</t>
  </si>
  <si>
    <t>Skär-holmen</t>
  </si>
  <si>
    <t>Ej skrivna i staden</t>
  </si>
  <si>
    <t>Period</t>
  </si>
  <si>
    <t>Stockholms län</t>
  </si>
  <si>
    <t>Stadens andel av länet, %</t>
  </si>
  <si>
    <t>Anm. Noteras bör att anmälda varsel inte alltid har en kommuntillhörighet, vilket innebär att kommunsiffran kan vara underskattad.</t>
  </si>
  <si>
    <t>Källa: Arbetsförmedlingen</t>
  </si>
  <si>
    <t>Kvarstående sökande</t>
  </si>
  <si>
    <t>Antalet arbetssökande per sökandekategori i Hela staden samt procentuell förändring över tid</t>
  </si>
  <si>
    <t>Andelen arbetslösa av befolkningen i Hela staden efter ålder och kön över tid</t>
  </si>
  <si>
    <t>Andelen långtidsarbetslösa av samtliga arbetslösa i Hela staden efter ålder och kön över tid</t>
  </si>
  <si>
    <t>Antalet sökande per sökandegrupp i Hela staden efter födelseland över tid</t>
  </si>
  <si>
    <t>Antalet sökande per sökandegrupp i Hela staden efter om man är nyanländ eller ej över tid</t>
  </si>
  <si>
    <t>Antalet arbetslösa i Hela staden efter kassatillhörighet, ålder och kön</t>
  </si>
  <si>
    <t>Antalet sökande som fått arbete samt kvarstående arbetslösa i Hela staden efter ålder och kön över tid</t>
  </si>
  <si>
    <t>Antalet sökande som fått arbete i Hela staden efter kassatillhörighet, ålder och kön</t>
  </si>
  <si>
    <t>Stadsdelsförvaltningarna</t>
  </si>
  <si>
    <t>Antalet sökande efter sökandegrupp i stadsdelsområdena</t>
  </si>
  <si>
    <t>Antalet sökande i JOB och UGA i stadsdelsområdena</t>
  </si>
  <si>
    <t>Andelen arbetslösa av befolkningen i stadsdelsområdena efter ålder och kön</t>
  </si>
  <si>
    <t>Andelen arbetslösa av befolkningen i stadsdelsområdena efter ålder över tid</t>
  </si>
  <si>
    <t>Andelen långtidsarbetslösa av samtliga arbetslösa i stadsdelsområdena över tid</t>
  </si>
  <si>
    <t>Andelen arbetslösa av befolkningen i stadsdelsområdena efter ålder och födelseland</t>
  </si>
  <si>
    <t>Antalet arbetslösa efter födelseland i stadsdelsområdena</t>
  </si>
  <si>
    <t>Antalet arbetssökande som är nyanlända i stadsdelsområdena över tid</t>
  </si>
  <si>
    <t>Antalet arbetslösa efter kassatillhörighet i stadsdelsområdena</t>
  </si>
  <si>
    <t>Antalet sökande som fått arbete samt kvarstående arbetslösa i stadsdelsområdena över tid</t>
  </si>
  <si>
    <t>Antalet sökande som fått arbete samt kvarstående arbetslösa efter födelseland i stadsdelsområdena</t>
  </si>
  <si>
    <t>Antalet sökande som fått arbete samt kvarstående arbetslösa efter om man är nyanländ eller ej i stadsdelsområdena</t>
  </si>
  <si>
    <t>Tidsserier</t>
  </si>
  <si>
    <t>Tidsserie över antalet arbetslösa i Hela staden och stadsdelsområdena</t>
  </si>
  <si>
    <t>Tidsserie över antalet personer i program med aktivitetsstöd i Hela staden och stadsdelsområdena</t>
  </si>
  <si>
    <t>Tidsserie över summan av antalet arbetslösa och i program med aktivitetsstöd i Hela staden och stadsdelsområdena</t>
  </si>
  <si>
    <t>Tidsserie över summan av antalet unga arbetslösa och i program med aktivitetsstöd i Hela staden och stadsdelsområdena</t>
  </si>
  <si>
    <t>Tidsserie över andelen arbetslösa av befolkning i Hela staden och stadsdelsområdena</t>
  </si>
  <si>
    <t>Tidsserie över andelen i program med aktivitetsstöd av befolkningen i Hela staden och stadsdelsområdena</t>
  </si>
  <si>
    <t>Tabell 31</t>
  </si>
  <si>
    <t>Tidsserie över andelen arbetslösa och i program med aktivitetsstöd av befolkningen i Hela staden och stadsdelsområdena</t>
  </si>
  <si>
    <t>Tabell 32</t>
  </si>
  <si>
    <t>Tidsserie över andelen unga arbetslösa och i program med aktivitetsstöd av befolkningen i Hela staden och stadsdelsområdena</t>
  </si>
  <si>
    <t>Tabell 33</t>
  </si>
  <si>
    <t>Tidsserie över varsel i Stockholms stad och i länet samt stadens andel av länet</t>
  </si>
  <si>
    <t>%-förändring från</t>
  </si>
  <si>
    <t>- därav Långtidsarbetslösa</t>
  </si>
  <si>
    <t>Tabell 35</t>
  </si>
  <si>
    <t>Tidsserie över nyanmälda och kvarstående platser i Stockholms stad och i länet</t>
  </si>
  <si>
    <r>
      <t>Nyanmälda plaster</t>
    </r>
    <r>
      <rPr>
        <vertAlign val="superscript"/>
        <sz val="8"/>
        <rFont val="Arial"/>
        <family val="2"/>
      </rPr>
      <t>1</t>
    </r>
  </si>
  <si>
    <r>
      <t>Kvarstående plaster</t>
    </r>
    <r>
      <rPr>
        <vertAlign val="superscript"/>
        <sz val="8"/>
        <rFont val="Arial"/>
        <family val="2"/>
      </rPr>
      <t>2</t>
    </r>
  </si>
  <si>
    <t>Tidsserie över antalet unga arbetslösa i Hela staden och stadsdelsområdena</t>
  </si>
  <si>
    <t>Tidsserie över andelen unga arbetslösa av befolkning i Hela staden och stadsdelsområdena</t>
  </si>
  <si>
    <t>- därav Utvecklingsanställning Samhall</t>
  </si>
  <si>
    <t>Sv.född</t>
  </si>
  <si>
    <t>Utl.född</t>
  </si>
  <si>
    <r>
      <t>ÖVRIGT INSKRIVNA</t>
    </r>
    <r>
      <rPr>
        <b/>
        <vertAlign val="superscript"/>
        <sz val="8"/>
        <rFont val="Arial"/>
        <family val="2"/>
      </rPr>
      <t>1</t>
    </r>
  </si>
  <si>
    <t>1 Nya lediga platser med mer än 10 dagars varaktighet och som av arbetsgivaren anmäls till Arbetsförmedlingen och/eller skrivs in i självserviceinstrumentet.</t>
  </si>
  <si>
    <t>2 Kvarstående platser med mer än 10 dagars varaktighet och som fortfarande är lediga vid månadens slut.</t>
  </si>
  <si>
    <t>1 Tillståndsförändring där det nya tillståndet innebär att man befinner sig i arbete enligt arbetsförmdlingens definition. En person har arbete om personen befinner sig i någon sökandekategori som innebär arbete eller om personen är avaktualiserad med en kod som innebär arbete.</t>
  </si>
  <si>
    <t>Etableringsprogrammet</t>
  </si>
  <si>
    <t>- därav Kartläggning</t>
  </si>
  <si>
    <t>- därav Extratjänster</t>
  </si>
  <si>
    <t>- därav Introduktionsjobb</t>
  </si>
  <si>
    <t>Hägersten-Älvsjö</t>
  </si>
  <si>
    <t xml:space="preserve">Hägersten-Älvsjö </t>
  </si>
  <si>
    <t>Öppet Arbetslösa</t>
  </si>
  <si>
    <t>Öppet arbetslösa</t>
  </si>
  <si>
    <t>16-19</t>
  </si>
  <si>
    <t>Tabell 2 Andelen öppet arbetslösa av befolkningen i Hela staden efter ålder och kön över tid</t>
  </si>
  <si>
    <r>
      <t>Tabell 3 Andelen långtidsarbetslösa</t>
    </r>
    <r>
      <rPr>
        <b/>
        <vertAlign val="superscript"/>
        <sz val="8"/>
        <rFont val="Arial"/>
        <family val="2"/>
      </rPr>
      <t>1</t>
    </r>
    <r>
      <rPr>
        <b/>
        <sz val="8"/>
        <rFont val="Arial"/>
        <family val="2"/>
      </rPr>
      <t xml:space="preserve"> av öppet arbetslösa i Hela staden efter ålder och kön över tid</t>
    </r>
  </si>
  <si>
    <t>Långtidsarbetslösas andel av öppet arbetslösa (%)</t>
  </si>
  <si>
    <t>% av öppet arbetslösa</t>
  </si>
  <si>
    <r>
      <t>Tabell 7 Antalet sökande som fått arbete</t>
    </r>
    <r>
      <rPr>
        <b/>
        <vertAlign val="superscript"/>
        <sz val="8"/>
        <rFont val="Arial"/>
        <family val="2"/>
      </rPr>
      <t>1</t>
    </r>
    <r>
      <rPr>
        <b/>
        <sz val="8"/>
        <rFont val="Arial"/>
        <family val="2"/>
      </rPr>
      <t xml:space="preserve"> samt kvarstående öppet arbetslösa i Hela staden efter ålder och kön över tid</t>
    </r>
  </si>
  <si>
    <r>
      <t>Tabell 12 Antalet sökande i JOB</t>
    </r>
    <r>
      <rPr>
        <b/>
        <vertAlign val="superscript"/>
        <sz val="8"/>
        <rFont val="Arial"/>
        <family val="2"/>
      </rPr>
      <t xml:space="preserve">1 </t>
    </r>
    <r>
      <rPr>
        <b/>
        <sz val="8"/>
        <rFont val="Arial"/>
        <family val="2"/>
      </rPr>
      <t>i stadsdelsområdena</t>
    </r>
  </si>
  <si>
    <t>Tabell 14 Andelen öppet arbetslösa av befolkningen i stadsdelsområdena efter ålder över tid</t>
  </si>
  <si>
    <t>ÖPPET ARBETSLÖSA</t>
  </si>
  <si>
    <t>Tabell 34 Tidsserie över varsel i Stockholms stad och i länet samt stadens andel av länet</t>
  </si>
  <si>
    <t>Tabell 35 Tidsserie över nyanmälda och kvarstående platser i Stockholms stad och i länet</t>
  </si>
  <si>
    <t>Tabell 27 Tidsserie över antalet unga öppet arbetslösa i Hela staden och stadsdelsområdena, 18-24 år</t>
  </si>
  <si>
    <t>Tabell 33 Tidsserie över andelen öppet arbetslösa och i program med aktivitetsstöd i befolkningen 18-24 år i Hela staden och stadsdelsområdena</t>
  </si>
  <si>
    <t>Tabell 32 Tidsserie över andelen öppet arbetslösa i befolkning 18-24 år i Hela staden och stadsdelsområdena</t>
  </si>
  <si>
    <t>Järva</t>
  </si>
  <si>
    <t>Norra innerstaden</t>
  </si>
  <si>
    <t xml:space="preserve">Järva </t>
  </si>
  <si>
    <t>Norra-innerstaden</t>
  </si>
  <si>
    <t>Tabell 28 Tidsserie över summan av antalet öppet arbetslösa och i program med aktivitetsstöd i Hela staden och stadsdelsområdena, 18-24 år</t>
  </si>
  <si>
    <r>
      <t>Tabell 10 Antalet sökande i hela staden som fått arbete</t>
    </r>
    <r>
      <rPr>
        <b/>
        <vertAlign val="superscript"/>
        <sz val="8"/>
        <rFont val="Arial"/>
        <family val="2"/>
      </rPr>
      <t>1</t>
    </r>
    <r>
      <rPr>
        <b/>
        <sz val="8"/>
        <rFont val="Arial"/>
        <family val="2"/>
      </rPr>
      <t xml:space="preserve"> efter kassatillhörighet, ålder och kön</t>
    </r>
  </si>
  <si>
    <t>Varav långtidsarbetslösa</t>
  </si>
  <si>
    <t>Varav antalet sökande i åldrarna 18-24 år</t>
  </si>
  <si>
    <t>Not. I sökandekategori "Övrigt inskrivna" ingår sökandekategori 15: Kommuninsats, sökandekategori 40: Yrkesintroduktion 
och sökandekategori 32: Utbildningskontrakt</t>
  </si>
  <si>
    <r>
      <t>Varav ej kvarvarande sökande hos AF</t>
    </r>
    <r>
      <rPr>
        <vertAlign val="superscript"/>
        <sz val="8"/>
        <rFont val="Arial"/>
        <family val="2"/>
      </rPr>
      <t>2</t>
    </r>
  </si>
  <si>
    <t>Varav öppet arbetslösa</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</si>
  <si>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</si>
  <si>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</si>
  <si>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</si>
  <si>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</si>
  <si>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</si>
  <si>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</si>
  <si>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</si>
  <si>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</si>
  <si>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</si>
  <si>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</si>
  <si>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</si>
  <si>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</si>
  <si>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</si>
  <si>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</si>
  <si>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</si>
  <si>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</si>
  <si>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</si>
  <si>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</si>
  <si>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</si>
  <si>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</si>
  <si>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</si>
  <si>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</si>
  <si>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</si>
  <si>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</si>
  <si>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</si>
  <si>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</si>
  <si>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</si>
  <si>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</si>
  <si>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2023-08*</t>
  </si>
  <si>
    <t>2023-09*</t>
  </si>
  <si>
    <t>2023-10*</t>
  </si>
  <si>
    <t>2023-11*</t>
  </si>
  <si>
    <t>2023-12*</t>
  </si>
  <si>
    <t>2024-01*</t>
  </si>
  <si>
    <t>2024-02*</t>
  </si>
  <si>
    <t>2024-03*</t>
  </si>
  <si>
    <t>2024-04*</t>
  </si>
  <si>
    <t>2024-05*</t>
  </si>
  <si>
    <t>2024-06*</t>
  </si>
  <si>
    <t>2024-07*</t>
  </si>
  <si>
    <t>2024-08*</t>
  </si>
  <si>
    <t>2024-09*</t>
  </si>
  <si>
    <t>2024-10*</t>
  </si>
  <si>
    <t>2024-11*</t>
  </si>
  <si>
    <t>2024-12*</t>
  </si>
  <si>
    <t>M1</t>
  </si>
  <si>
    <t>A1</t>
  </si>
  <si>
    <t>TOM1</t>
  </si>
  <si>
    <t>M2</t>
  </si>
  <si>
    <t>A2</t>
  </si>
  <si>
    <t>TOM2</t>
  </si>
  <si>
    <t>M3</t>
  </si>
  <si>
    <t>A3</t>
  </si>
  <si>
    <t>manad</t>
  </si>
  <si>
    <t>SverigeM1</t>
  </si>
  <si>
    <t>SverigeM2</t>
  </si>
  <si>
    <t>SverigeM3</t>
  </si>
  <si>
    <t>utlandM1</t>
  </si>
  <si>
    <t>utlandM2</t>
  </si>
  <si>
    <t>utlandM3</t>
  </si>
  <si>
    <t>NyM1</t>
  </si>
  <si>
    <t>NyM2</t>
  </si>
  <si>
    <t>NyM3</t>
  </si>
  <si>
    <t>EjM1</t>
  </si>
  <si>
    <t>EjM2</t>
  </si>
  <si>
    <t>EjM3</t>
  </si>
  <si>
    <t xml:space="preserve">* Redovisningen t.o.m. december 2025 sker för åldersgruppen 16-65 år. Fr.o.m januari 2026 sker redovisningen för åldersgruppen 16-66 år, p.g.a. att pensionsåldern höjts till 67 år. </t>
  </si>
  <si>
    <t>Tabell 1 Antalet arbetssökande 16-66* år per sökandekategori i Hela staden samt procentuell förändring över tid</t>
  </si>
  <si>
    <t>55-66*</t>
  </si>
  <si>
    <t>16-66*</t>
  </si>
  <si>
    <t>Tabell 4 Antalet sökande 16-66* år per sökandegrupp i Hela staden efter födelseland över tid</t>
  </si>
  <si>
    <t>col1</t>
  </si>
  <si>
    <t>col2</t>
  </si>
  <si>
    <r>
      <t>Tabell 8 Antalet långtidsarbetslösa</t>
    </r>
    <r>
      <rPr>
        <b/>
        <vertAlign val="superscript"/>
        <sz val="8"/>
        <rFont val="Arial"/>
        <family val="2"/>
      </rPr>
      <t>1</t>
    </r>
    <r>
      <rPr>
        <b/>
        <sz val="8"/>
        <rFont val="Arial"/>
        <family val="2"/>
      </rPr>
      <t xml:space="preserve"> i Hela staden efter ålder och kön över tid</t>
    </r>
  </si>
  <si>
    <t>K1M1</t>
  </si>
  <si>
    <t>K1M2</t>
  </si>
  <si>
    <t>K1M3</t>
  </si>
  <si>
    <t>K2M1</t>
  </si>
  <si>
    <t>K2M2</t>
  </si>
  <si>
    <t>K2M3</t>
  </si>
  <si>
    <t>K3M1</t>
  </si>
  <si>
    <t>K3M2</t>
  </si>
  <si>
    <t>K3M3</t>
  </si>
  <si>
    <t>% av öppet arbetslösa som fått arbete</t>
  </si>
  <si>
    <t>col3</t>
  </si>
  <si>
    <t>col4</t>
  </si>
  <si>
    <t>col5</t>
  </si>
  <si>
    <t>col6</t>
  </si>
  <si>
    <t>col7</t>
  </si>
  <si>
    <t>col8</t>
  </si>
  <si>
    <t>ARB</t>
  </si>
  <si>
    <t>PGM</t>
  </si>
  <si>
    <t>AUS</t>
  </si>
  <si>
    <t>AMS</t>
  </si>
  <si>
    <t>OVRYRI</t>
  </si>
  <si>
    <t>NYJ</t>
  </si>
  <si>
    <t>TOT</t>
  </si>
  <si>
    <t>arb1</t>
  </si>
  <si>
    <t>arb2</t>
  </si>
  <si>
    <t>arb3</t>
  </si>
  <si>
    <t>bef1</t>
  </si>
  <si>
    <t>bef2</t>
  </si>
  <si>
    <t>bef3</t>
  </si>
  <si>
    <t>arbM1</t>
  </si>
  <si>
    <t>arbM2</t>
  </si>
  <si>
    <t>arbM3</t>
  </si>
  <si>
    <t>befM1</t>
  </si>
  <si>
    <t>befM2</t>
  </si>
  <si>
    <t>befM3</t>
  </si>
  <si>
    <t>kv1</t>
  </si>
  <si>
    <t>kv2</t>
  </si>
  <si>
    <t>kv3</t>
  </si>
  <si>
    <t>kv4</t>
  </si>
  <si>
    <t>kv5</t>
  </si>
  <si>
    <t>fl6</t>
  </si>
  <si>
    <t>kv6</t>
  </si>
  <si>
    <t xml:space="preserve"> </t>
  </si>
  <si>
    <t>K1</t>
  </si>
  <si>
    <t>K2</t>
  </si>
  <si>
    <t>K3</t>
  </si>
  <si>
    <t>K4</t>
  </si>
  <si>
    <t>1 Arbetslösa 25 år eller äldre som varit anmälda hos Arbetsförmedlingen i minst 12 månader och under den tiden inte haft ett arbete eller deltagit i ett program med aktivitetsstöd. Ungdomar under 25 år räknas som långtidsarbetslösa efter 6 månader.</t>
  </si>
  <si>
    <t>Nystartsjobb/ Etableringsjobb</t>
  </si>
  <si>
    <t xml:space="preserve">Nystartsjobb/Etableringsjobb      </t>
  </si>
  <si>
    <t xml:space="preserve">Nystartsjobb/Etableringsjobb          </t>
  </si>
  <si>
    <t>1 Tillståndsförändring där det nya tillståndet innebär att man befinner sig i arbete enligt arbetsförmedlingens definition. En person har arbete om personen befinner sig i någon sökandekategori som innebär arbete eller om personen är avaktualiserad med en kod som innebär arbete.</t>
  </si>
  <si>
    <t>2 Har fått tillsvidare anställning, tidsbegränsad anställning, fortsatt anställning hos samma arbetsgivare eller anställning hos Samhall.</t>
  </si>
  <si>
    <t>1 Arbetslösa 25 år eller äldre som varit anmälda hos Arbetsförmedlingen i minst 12 månader och under den tiden inte haft ett arbete eller deltagit i ett program med aktivitetsstöd. Ungdomar under 25 år räknas som långtidsarbetslösa efter 6 månader. </t>
  </si>
  <si>
    <t>1 Jobbagaranti för ungdomar är en aktivitet för ungdomar som fyllt 16 men inte 25 år, och som under en period om tre sammanhängande månader varit arbetslösa och anmälda som arbetssökande hos Arbetsförmedlingen.</t>
  </si>
  <si>
    <r>
      <t>Tabell 15 Andelen långtidsarbetslösa</t>
    </r>
    <r>
      <rPr>
        <b/>
        <vertAlign val="superscript"/>
        <sz val="8"/>
        <rFont val="Arial"/>
        <family val="2"/>
      </rPr>
      <t>1</t>
    </r>
    <r>
      <rPr>
        <b/>
        <sz val="8"/>
        <rFont val="Arial"/>
        <family val="2"/>
      </rPr>
      <t xml:space="preserve"> av öppet arbetslösa 16-66* år i stadsdelsområdena över tid</t>
    </r>
  </si>
  <si>
    <t>1 En sökande kategoriseras som nyanländ fram till tre år efter första folkbokföringen i Sverige.</t>
  </si>
  <si>
    <r>
      <t>Tabell 20 Antalet öppet sökande 16-66* år som fått arbete</t>
    </r>
    <r>
      <rPr>
        <b/>
        <vertAlign val="superscript"/>
        <sz val="8"/>
        <rFont val="Arial"/>
        <family val="2"/>
      </rPr>
      <t>1</t>
    </r>
    <r>
      <rPr>
        <b/>
        <sz val="8"/>
        <rFont val="Arial"/>
        <family val="2"/>
      </rPr>
      <t xml:space="preserve"> samt kvarstående arbetslösa i stadsdelsområdena över tid</t>
    </r>
  </si>
  <si>
    <t>Tabell 24 Tidsserie över antalet öppet arbetslösa i Hela staden och stadsdelsområdena, 16-66* år</t>
  </si>
  <si>
    <t>Tabell 25 Tidsserie över antalet personer i program med aktivitetsstöd i Hela staden och stadsdelsområdena, 16-66* år</t>
  </si>
  <si>
    <t>Tabell 30 Tidsserie över andelen i program med aktivitetsstöd i befolkningen 16-66* år i Hela staden och stadsdelsområdena</t>
  </si>
  <si>
    <t>Tabell 31 Tidsserie över andelen öppet arbetslösa och i program med aktivitetsstöd i befolkningen 16-66* år i Hela staden och stadsdelsområdena</t>
  </si>
  <si>
    <t>Antalet långtidsarbetslösa i Hela staden efter ålder och kön över tid</t>
  </si>
  <si>
    <t>Antalet kvarstående i UGA eller JOB i Hela staden efter kön över tid</t>
  </si>
  <si>
    <r>
      <t>Tabell 21 Antalet långtidsarbetslösa</t>
    </r>
    <r>
      <rPr>
        <b/>
        <vertAlign val="superscript"/>
        <sz val="8"/>
        <rFont val="Arial"/>
        <family val="2"/>
      </rPr>
      <t>1</t>
    </r>
    <r>
      <rPr>
        <b/>
        <sz val="8"/>
        <rFont val="Arial"/>
        <family val="2"/>
      </rPr>
      <t xml:space="preserve"> 16-66* år per stadsdelsområdena över tid</t>
    </r>
  </si>
  <si>
    <t>Antalet långtidsarbetslösa per stadsdelsområdena över tid</t>
  </si>
  <si>
    <t>NYSTARTSJOBB/ETABLERINGSJOBB</t>
  </si>
  <si>
    <r>
      <t>Tabell 18 Antalet arbetssökande 16-66* år som är nyanlända</t>
    </r>
    <r>
      <rPr>
        <b/>
        <vertAlign val="superscript"/>
        <sz val="8"/>
        <rFont val="Arial"/>
        <family val="2"/>
      </rPr>
      <t>1</t>
    </r>
    <r>
      <rPr>
        <b/>
        <sz val="8"/>
        <rFont val="Arial"/>
        <family val="2"/>
      </rPr>
      <t xml:space="preserve"> i stadsdelsområdena över tid</t>
    </r>
  </si>
  <si>
    <t>Tabell 26 Tidsserie över summan av antalet öppet arbetslösa och i program med aktivitetsstöd i Hela staden och stadsdelsområdena, 16-66* år</t>
  </si>
  <si>
    <t>Tabell 29 Tidsserie över andelen öppet arbetslösa i befolkning 16-66* år i Hela staden och stadsdelsområdena</t>
  </si>
  <si>
    <r>
      <t>Tabell 5 Antalet sökande 16-66* år per sökandegrupp i Hela staden efter om man är nyanländ</t>
    </r>
    <r>
      <rPr>
        <b/>
        <vertAlign val="superscript"/>
        <sz val="8"/>
        <rFont val="Arial"/>
        <family val="2"/>
      </rPr>
      <t>1</t>
    </r>
    <r>
      <rPr>
        <b/>
        <sz val="8"/>
        <rFont val="Arial"/>
        <family val="2"/>
      </rPr>
      <t xml:space="preserve"> eller ej över tid</t>
    </r>
  </si>
  <si>
    <t>1 Jobb och utvecklingsgarantin är en individuellt utformad åtgärd i anslutning till att den sökande blir utförsäkrad. Programmet är indelat i tre faser och ersatte aktivitetsgarantin som avskaffades 2 juli 2007.</t>
  </si>
  <si>
    <t>1 Inkl. sökandekategori 15: Kommuninsats, sökandekategori 40: Yrkesintroduktion och sökandekategori 32: Utbildningskontrakt</t>
  </si>
  <si>
    <r>
      <t>Tabell 9 Antalet kvarstående i UGA</t>
    </r>
    <r>
      <rPr>
        <b/>
        <vertAlign val="superscript"/>
        <sz val="8"/>
        <rFont val="Arial"/>
        <family val="2"/>
      </rPr>
      <t>1</t>
    </r>
    <r>
      <rPr>
        <b/>
        <sz val="8"/>
        <rFont val="Arial"/>
        <family val="2"/>
      </rPr>
      <t xml:space="preserve"> eller JOB i Hela staden efter kön över tid</t>
    </r>
  </si>
  <si>
    <t xml:space="preserve">* Redovisningen t.o.m. december 2025 sker för åldersgruppen 16-65 år. Fr.o.m januari 2026 sker redovisningen för åldersgruppen 16-66 år, p.g.a. att pensionsåldern höjts till 67 år. 
</t>
  </si>
  <si>
    <t xml:space="preserve">* Redovisningen t.o.m. december 2025 sker för åldersgruppen 16-65 år. Fr.o.m januari 2026 sker redovisningen för åldersgruppen 16-66 år, p.g.a. att pensionsåldern höjts till 67 år. 
 </t>
  </si>
  <si>
    <t>k1</t>
  </si>
  <si>
    <t>k2</t>
  </si>
  <si>
    <t>co14</t>
  </si>
  <si>
    <t>k3</t>
  </si>
  <si>
    <t>FAM1</t>
  </si>
  <si>
    <t>FAM2</t>
  </si>
  <si>
    <t>FAM3</t>
  </si>
  <si>
    <t>EJM1</t>
  </si>
  <si>
    <t>EJM2</t>
  </si>
  <si>
    <t>EJM3</t>
  </si>
  <si>
    <t>LAM1</t>
  </si>
  <si>
    <t>LAM2</t>
  </si>
  <si>
    <t>LAM3</t>
  </si>
  <si>
    <t>Fl1</t>
  </si>
  <si>
    <t>Fl2</t>
  </si>
  <si>
    <t>Fl3</t>
  </si>
  <si>
    <t>Fl4</t>
  </si>
  <si>
    <t>Fl5</t>
  </si>
  <si>
    <t>OAM1</t>
  </si>
  <si>
    <t>OAM2</t>
  </si>
  <si>
    <t>OAM3</t>
  </si>
  <si>
    <t>LMM1</t>
  </si>
  <si>
    <t>LMM2</t>
  </si>
  <si>
    <t>LMM3</t>
  </si>
  <si>
    <t>FA1</t>
  </si>
  <si>
    <t>FA2</t>
  </si>
  <si>
    <t>fa3</t>
  </si>
  <si>
    <t>EJ1</t>
  </si>
  <si>
    <t>EJ2</t>
  </si>
  <si>
    <t>ej3</t>
  </si>
  <si>
    <t>OA1</t>
  </si>
  <si>
    <t>OA2</t>
  </si>
  <si>
    <t>oa3</t>
  </si>
  <si>
    <t>period</t>
  </si>
  <si>
    <t>1</t>
  </si>
  <si>
    <t>4</t>
  </si>
  <si>
    <t>6</t>
  </si>
  <si>
    <t>8</t>
  </si>
  <si>
    <t>9</t>
  </si>
  <si>
    <t>12</t>
  </si>
  <si>
    <t>14</t>
  </si>
  <si>
    <t>15</t>
  </si>
  <si>
    <t>18</t>
  </si>
  <si>
    <t>22</t>
  </si>
  <si>
    <t>24</t>
  </si>
  <si>
    <t>99</t>
  </si>
  <si>
    <t>999</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</si>
  <si>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</si>
  <si>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</si>
  <si>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</si>
  <si>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</si>
  <si>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</si>
  <si>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</si>
  <si>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</si>
  <si>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</si>
  <si>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</si>
  <si>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</si>
  <si>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</si>
  <si>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</si>
  <si>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</si>
  <si>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</si>
  <si>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</si>
  <si>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</si>
  <si>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</si>
  <si>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</si>
  <si>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</si>
  <si>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</si>
  <si>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Aug-26</t>
  </si>
  <si>
    <t>Jul-26</t>
  </si>
  <si>
    <t>Aug-25</t>
  </si>
  <si>
    <t>2025-12*</t>
  </si>
  <si>
    <t>2026-01*</t>
  </si>
  <si>
    <t>2026-02*</t>
  </si>
  <si>
    <t>2026-03*</t>
  </si>
  <si>
    <t>2026-04*</t>
  </si>
  <si>
    <t>2026-05*</t>
  </si>
  <si>
    <t>2026-06*</t>
  </si>
  <si>
    <t>2026-07*</t>
  </si>
  <si>
    <t>2026-08*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</si>
</sst>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4" x14ac:knownFonts="1">
    <font>
      <sz val="10"/>
      <name val="Arial"/>
    </font>
    <font>
      <sz val="10"/>
      <name val="Arial"/>
      <family val="2"/>
    </font>
    <font>
      <sz val="8"/>
      <name val="Arial"/>
      <family val="2"/>
    </font>
    <font>
      <b/>
      <sz val="8"/>
      <name val="Arial"/>
      <family val="2"/>
    </font>
    <font>
      <i/>
      <sz val="8"/>
      <name val="Arial"/>
      <family val="2"/>
    </font>
    <font>
      <sz val="8"/>
      <name val="Arial"/>
      <family val="2"/>
    </font>
    <font>
      <b/>
      <vertAlign val="superscript"/>
      <sz val="8"/>
      <name val="Arial"/>
      <family val="2"/>
    </font>
    <font>
      <vertAlign val="superscript"/>
      <sz val="8"/>
      <name val="Arial"/>
      <family val="2"/>
    </font>
    <font>
      <u/>
      <sz val="10"/>
      <color indexed="12"/>
      <name val="Arial"/>
      <family val="2"/>
    </font>
    <font>
      <b/>
      <sz val="10"/>
      <name val="Arial"/>
      <family val="2"/>
    </font>
    <font>
      <sz val="10"/>
      <name val="MS Sans Serif"/>
      <family val="2"/>
    </font>
    <font>
      <u/>
      <sz val="8"/>
      <color indexed="12"/>
      <name val="Arial"/>
      <family val="2"/>
    </font>
    <font>
      <u/>
      <sz val="8"/>
      <name val="Arial"/>
      <family val="2"/>
    </font>
    <font>
      <i/>
      <sz val="10"/>
      <name val="Arial"/>
      <family val="2"/>
    </font>
    <font>
      <b/>
      <i/>
      <sz val="8"/>
      <name val="Arial"/>
      <family val="2"/>
    </font>
    <font>
      <sz val="8"/>
      <color rgb="FFFF0000"/>
      <name val="Arial"/>
      <family val="2"/>
    </font>
    <font>
      <u/>
      <sz val="8"/>
      <color rgb="FF3366FF"/>
      <name val="Arial"/>
      <family val="2"/>
    </font>
    <font>
      <i/>
      <sz val="8"/>
      <color rgb="FF3366FF"/>
      <name val="Arial"/>
      <family val="2"/>
    </font>
    <font>
      <sz val="8"/>
      <color rgb="FF3366FF"/>
      <name val="Arial"/>
      <family val="2"/>
    </font>
    <font>
      <b/>
      <sz val="8"/>
      <color rgb="FF3366FF"/>
      <name val="Arial"/>
      <family val="2"/>
    </font>
    <font>
      <sz val="8"/>
      <color theme="0"/>
      <name val="Arial"/>
      <family val="2"/>
    </font>
    <font>
      <b/>
      <sz val="8"/>
      <color theme="0"/>
      <name val="Arial"/>
      <family val="2"/>
    </font>
    <font>
      <sz val="8"/>
      <color theme="1"/>
      <name val="Arial"/>
      <family val="2"/>
    </font>
    <font>
      <i/>
      <sz val="8"/>
      <color theme="0"/>
      <name val="Arial"/>
      <family val="2"/>
    </font>
  </fonts>
  <fills count="2">
    <fill>
      <patternFill patternType="none"/>
    </fill>
    <fill>
      <patternFill patternType="gray125"/>
    </fill>
  </fills>
  <borders count="7">
    <border>
      <left/>
      <right/>
      <top/>
      <bottom/>
      <diagonal/>
    </border>
    <border>
      <left/>
      <right/>
      <top style="medium">
        <color indexed="64"/>
      </top>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8" fillId="0" borderId="0" applyNumberFormat="0" applyFill="0" applyBorder="0" applyAlignment="0" applyProtection="0">
      <alignment vertical="top"/>
      <protection locked="0"/>
    </xf>
    <xf numFmtId="0" fontId="10" fillId="0" borderId="0"/>
    <xf numFmtId="9" fontId="1" fillId="0" borderId="0" applyFont="0" applyFill="0" applyBorder="0" applyAlignment="0" applyProtection="0"/>
  </cellStyleXfs>
  <cellXfs count="247">
    <xf numFmtId="0" fontId="0" fillId="0" borderId="0" xfId="0"/>
    <xf numFmtId="0" fontId="2" fillId="0" borderId="0" xfId="0" applyFont="1"/>
    <xf numFmtId="0" fontId="2" fillId="0" borderId="1" xfId="0" applyFont="1" applyBorder="1"/>
    <xf numFmtId="0" fontId="4" fillId="0" borderId="1" xfId="0" applyFont="1" applyBorder="1" applyAlignment="1">
      <alignment wrapText="1"/>
    </xf>
    <xf numFmtId="0" fontId="2" fillId="0" borderId="2" xfId="0" applyFont="1" applyBorder="1"/>
    <xf numFmtId="0" fontId="2" fillId="0" borderId="1" xfId="0" applyFont="1" applyBorder="1" applyAlignment="1">
      <alignment horizontal="right"/>
    </xf>
    <xf numFmtId="0" fontId="5" fillId="0" borderId="2" xfId="0" applyFont="1" applyBorder="1" applyAlignment="1">
      <alignment horizontal="left"/>
    </xf>
    <xf numFmtId="0" fontId="5" fillId="0" borderId="2" xfId="0" applyFont="1" applyBorder="1" applyAlignment="1">
      <alignment horizontal="right"/>
    </xf>
    <xf numFmtId="0" fontId="4" fillId="0" borderId="3" xfId="0" applyFont="1" applyBorder="1"/>
    <xf numFmtId="0" fontId="4" fillId="0" borderId="3" xfId="0" applyFont="1" applyBorder="1" applyAlignment="1">
      <alignment wrapText="1"/>
    </xf>
    <xf numFmtId="0" fontId="2" fillId="0" borderId="3" xfId="0" applyFont="1" applyBorder="1" applyAlignment="1">
      <alignment horizontal="right" vertical="top" wrapText="1"/>
    </xf>
    <xf numFmtId="0" fontId="2" fillId="0" borderId="0" xfId="0" applyFont="1" applyAlignment="1">
      <alignment horizontal="right" vertical="top" wrapText="1"/>
    </xf>
    <xf numFmtId="0" fontId="2" fillId="0" borderId="3" xfId="0" applyFont="1" applyBorder="1" applyAlignment="1">
      <alignment horizontal="right" wrapText="1"/>
    </xf>
    <xf numFmtId="0" fontId="3" fillId="0" borderId="0" xfId="0" applyFont="1"/>
    <xf numFmtId="0" fontId="3" fillId="0" borderId="0" xfId="0" applyFont="1" applyAlignment="1">
      <alignment wrapText="1"/>
    </xf>
    <xf numFmtId="3" fontId="3" fillId="0" borderId="0" xfId="0" applyNumberFormat="1" applyFont="1" applyAlignment="1">
      <alignment horizontal="right"/>
    </xf>
    <xf numFmtId="164" fontId="3" fillId="0" borderId="0" xfId="0" applyNumberFormat="1" applyFont="1" applyAlignment="1">
      <alignment horizontal="right"/>
    </xf>
    <xf numFmtId="0" fontId="2" fillId="0" borderId="0" xfId="0" applyFont="1" applyAlignment="1">
      <alignment wrapText="1"/>
    </xf>
    <xf numFmtId="3" fontId="5" fillId="0" borderId="0" xfId="0" applyNumberFormat="1" applyFont="1" applyAlignment="1">
      <alignment horizontal="right"/>
    </xf>
    <xf numFmtId="164" fontId="5" fillId="0" borderId="0" xfId="0" applyNumberFormat="1" applyFont="1" applyAlignment="1">
      <alignment horizontal="right"/>
    </xf>
    <xf numFmtId="0" fontId="2" fillId="0" borderId="0" xfId="0" quotePrefix="1" applyFont="1" applyAlignment="1">
      <alignment wrapText="1"/>
    </xf>
    <xf numFmtId="0" fontId="2" fillId="0" borderId="0" xfId="0" quotePrefix="1" applyFont="1"/>
    <xf numFmtId="0" fontId="3" fillId="0" borderId="4" xfId="0" applyFont="1" applyBorder="1"/>
    <xf numFmtId="0" fontId="5" fillId="0" borderId="4" xfId="0" applyFont="1" applyBorder="1" applyAlignment="1">
      <alignment wrapText="1"/>
    </xf>
    <xf numFmtId="3" fontId="3" fillId="0" borderId="4" xfId="0" applyNumberFormat="1" applyFont="1" applyBorder="1" applyAlignment="1">
      <alignment horizontal="right"/>
    </xf>
    <xf numFmtId="164" fontId="3" fillId="0" borderId="4" xfId="0" applyNumberFormat="1" applyFont="1" applyBorder="1" applyAlignment="1">
      <alignment horizontal="right"/>
    </xf>
    <xf numFmtId="0" fontId="2" fillId="0" borderId="0" xfId="0" applyFont="1" applyAlignment="1">
      <alignment horizontal="right"/>
    </xf>
    <xf numFmtId="0" fontId="5" fillId="0" borderId="0" xfId="0" applyFont="1"/>
    <xf numFmtId="17" fontId="2" fillId="0" borderId="3" xfId="0" quotePrefix="1" applyNumberFormat="1" applyFont="1" applyBorder="1" applyAlignment="1">
      <alignment horizontal="right"/>
    </xf>
    <xf numFmtId="0" fontId="2" fillId="0" borderId="3" xfId="0" quotePrefix="1" applyFont="1" applyBorder="1" applyAlignment="1">
      <alignment horizontal="right"/>
    </xf>
    <xf numFmtId="0" fontId="2" fillId="0" borderId="0" xfId="0" applyFont="1" applyAlignment="1">
      <alignment horizontal="left"/>
    </xf>
    <xf numFmtId="3" fontId="2" fillId="0" borderId="0" xfId="0" applyNumberFormat="1" applyFont="1" applyAlignment="1">
      <alignment horizontal="right"/>
    </xf>
    <xf numFmtId="165" fontId="2" fillId="0" borderId="0" xfId="0" applyNumberFormat="1" applyFont="1" applyAlignment="1">
      <alignment horizontal="right"/>
    </xf>
    <xf numFmtId="0" fontId="3" fillId="0" borderId="0" xfId="0" applyFont="1" applyAlignment="1">
      <alignment horizontal="left"/>
    </xf>
    <xf numFmtId="165" fontId="3" fillId="0" borderId="0" xfId="0" applyNumberFormat="1" applyFont="1" applyAlignment="1">
      <alignment horizontal="right"/>
    </xf>
    <xf numFmtId="0" fontId="5" fillId="0" borderId="0" xfId="0" applyFont="1" applyAlignment="1">
      <alignment horizontal="left"/>
    </xf>
    <xf numFmtId="0" fontId="4" fillId="0" borderId="0" xfId="0" applyFont="1"/>
    <xf numFmtId="0" fontId="3" fillId="0" borderId="1" xfId="0" applyFont="1" applyBorder="1" applyAlignment="1">
      <alignment vertical="top"/>
    </xf>
    <xf numFmtId="0" fontId="5" fillId="0" borderId="1" xfId="0" applyFont="1" applyBorder="1" applyAlignment="1">
      <alignment horizontal="left" vertical="top" wrapText="1"/>
    </xf>
    <xf numFmtId="0" fontId="5" fillId="0" borderId="0" xfId="0" applyFont="1" applyAlignment="1">
      <alignment vertical="top"/>
    </xf>
    <xf numFmtId="0" fontId="2" fillId="0" borderId="3" xfId="0" applyFont="1" applyBorder="1"/>
    <xf numFmtId="1" fontId="2" fillId="0" borderId="0" xfId="0" applyNumberFormat="1" applyFont="1"/>
    <xf numFmtId="1" fontId="3" fillId="0" borderId="0" xfId="0" applyNumberFormat="1" applyFont="1"/>
    <xf numFmtId="0" fontId="2" fillId="0" borderId="3" xfId="0" applyFont="1" applyBorder="1" applyAlignment="1">
      <alignment horizontal="right"/>
    </xf>
    <xf numFmtId="164" fontId="2" fillId="0" borderId="1" xfId="0" applyNumberFormat="1" applyFont="1" applyBorder="1" applyAlignment="1">
      <alignment wrapText="1"/>
    </xf>
    <xf numFmtId="0" fontId="2" fillId="0" borderId="1" xfId="0" applyFont="1" applyBorder="1" applyAlignment="1">
      <alignment wrapText="1"/>
    </xf>
    <xf numFmtId="0" fontId="2" fillId="0" borderId="1" xfId="0" applyFont="1" applyBorder="1" applyAlignment="1">
      <alignment horizontal="right" wrapText="1"/>
    </xf>
    <xf numFmtId="0" fontId="2" fillId="0" borderId="3" xfId="0" applyFont="1" applyBorder="1" applyAlignment="1">
      <alignment wrapText="1"/>
    </xf>
    <xf numFmtId="164" fontId="2" fillId="0" borderId="3" xfId="0" applyNumberFormat="1" applyFont="1" applyBorder="1" applyAlignment="1">
      <alignment wrapText="1"/>
    </xf>
    <xf numFmtId="164" fontId="2" fillId="0" borderId="0" xfId="0" applyNumberFormat="1" applyFont="1" applyAlignment="1">
      <alignment wrapText="1"/>
    </xf>
    <xf numFmtId="164" fontId="2" fillId="0" borderId="3" xfId="0" applyNumberFormat="1" applyFont="1" applyBorder="1" applyAlignment="1">
      <alignment horizontal="right" vertical="top" wrapText="1"/>
    </xf>
    <xf numFmtId="0" fontId="3" fillId="0" borderId="4" xfId="0" applyFont="1" applyBorder="1" applyAlignment="1">
      <alignment horizontal="left"/>
    </xf>
    <xf numFmtId="0" fontId="2" fillId="0" borderId="2" xfId="0" applyFont="1" applyBorder="1" applyAlignment="1">
      <alignment horizontal="left"/>
    </xf>
    <xf numFmtId="1" fontId="3" fillId="0" borderId="0" xfId="0" applyNumberFormat="1" applyFont="1" applyAlignment="1">
      <alignment horizontal="right"/>
    </xf>
    <xf numFmtId="0" fontId="2" fillId="0" borderId="2" xfId="0" applyFont="1" applyBorder="1" applyAlignment="1">
      <alignment horizontal="right" vertical="top" wrapText="1"/>
    </xf>
    <xf numFmtId="0" fontId="3" fillId="0" borderId="1" xfId="0" applyFont="1" applyBorder="1" applyAlignment="1">
      <alignment horizontal="left" wrapText="1"/>
    </xf>
    <xf numFmtId="17" fontId="2" fillId="0" borderId="5" xfId="0" applyNumberFormat="1" applyFont="1" applyBorder="1" applyAlignment="1">
      <alignment horizontal="right" vertical="top" wrapText="1"/>
    </xf>
    <xf numFmtId="0" fontId="3" fillId="0" borderId="1" xfId="0" applyFont="1" applyBorder="1" applyAlignment="1">
      <alignment horizontal="left"/>
    </xf>
    <xf numFmtId="0" fontId="5" fillId="0" borderId="1" xfId="0" applyFont="1" applyBorder="1"/>
    <xf numFmtId="0" fontId="5" fillId="0" borderId="2" xfId="0" applyFont="1" applyBorder="1"/>
    <xf numFmtId="0" fontId="5" fillId="0" borderId="3" xfId="0" applyFont="1" applyBorder="1"/>
    <xf numFmtId="0" fontId="5" fillId="0" borderId="0" xfId="0" applyFont="1" applyAlignment="1">
      <alignment horizontal="right"/>
    </xf>
    <xf numFmtId="0" fontId="3" fillId="0" borderId="0" xfId="0" applyFont="1" applyAlignment="1">
      <alignment horizontal="right"/>
    </xf>
    <xf numFmtId="164" fontId="5" fillId="0" borderId="2" xfId="0" applyNumberFormat="1" applyFont="1" applyBorder="1"/>
    <xf numFmtId="17" fontId="5" fillId="0" borderId="3" xfId="0" quotePrefix="1" applyNumberFormat="1" applyFont="1" applyBorder="1" applyAlignment="1">
      <alignment horizontal="right" vertical="top" wrapText="1"/>
    </xf>
    <xf numFmtId="164" fontId="5" fillId="0" borderId="0" xfId="0" applyNumberFormat="1" applyFont="1"/>
    <xf numFmtId="0" fontId="5" fillId="0" borderId="0" xfId="0" applyFont="1" applyAlignment="1">
      <alignment wrapText="1"/>
    </xf>
    <xf numFmtId="0" fontId="3" fillId="0" borderId="3" xfId="0" applyFont="1" applyBorder="1" applyAlignment="1">
      <alignment horizontal="left" wrapText="1"/>
    </xf>
    <xf numFmtId="0" fontId="5" fillId="0" borderId="3" xfId="0" applyFont="1" applyBorder="1" applyAlignment="1">
      <alignment horizontal="right" vertical="top" wrapText="1"/>
    </xf>
    <xf numFmtId="164" fontId="2" fillId="0" borderId="2" xfId="0" applyNumberFormat="1" applyFont="1" applyBorder="1" applyAlignment="1">
      <alignment wrapText="1"/>
    </xf>
    <xf numFmtId="0" fontId="2" fillId="0" borderId="3" xfId="0" applyFont="1" applyBorder="1" applyAlignment="1">
      <alignment horizontal="left" wrapText="1"/>
    </xf>
    <xf numFmtId="164" fontId="3" fillId="0" borderId="1" xfId="0" applyNumberFormat="1" applyFont="1" applyBorder="1" applyAlignment="1">
      <alignment wrapText="1"/>
    </xf>
    <xf numFmtId="164" fontId="3" fillId="0" borderId="0" xfId="0" applyNumberFormat="1" applyFont="1" applyAlignment="1">
      <alignment wrapText="1"/>
    </xf>
    <xf numFmtId="0" fontId="5" fillId="0" borderId="0" xfId="0" applyFont="1" applyAlignment="1">
      <alignment vertical="top" wrapText="1"/>
    </xf>
    <xf numFmtId="0" fontId="3" fillId="0" borderId="1" xfId="0" applyFont="1" applyBorder="1" applyAlignment="1">
      <alignment horizontal="right"/>
    </xf>
    <xf numFmtId="0" fontId="4" fillId="0" borderId="3" xfId="0" applyFont="1" applyBorder="1" applyAlignment="1">
      <alignment horizontal="left"/>
    </xf>
    <xf numFmtId="2" fontId="5" fillId="0" borderId="0" xfId="0" applyNumberFormat="1" applyFont="1"/>
    <xf numFmtId="2" fontId="3" fillId="0" borderId="0" xfId="0" applyNumberFormat="1" applyFont="1"/>
    <xf numFmtId="2" fontId="5" fillId="0" borderId="3" xfId="0" applyNumberFormat="1" applyFont="1" applyBorder="1" applyAlignment="1">
      <alignment horizontal="right" wrapText="1"/>
    </xf>
    <xf numFmtId="2" fontId="5" fillId="0" borderId="0" xfId="0" applyNumberFormat="1" applyFont="1" applyAlignment="1">
      <alignment horizontal="right"/>
    </xf>
    <xf numFmtId="0" fontId="2" fillId="0" borderId="0" xfId="0" applyFont="1" applyAlignment="1">
      <alignment vertical="top"/>
    </xf>
    <xf numFmtId="0" fontId="9" fillId="0" borderId="0" xfId="0" applyFont="1"/>
    <xf numFmtId="17" fontId="5" fillId="0" borderId="3" xfId="0" quotePrefix="1" applyNumberFormat="1" applyFont="1" applyBorder="1" applyAlignment="1">
      <alignment horizontal="right"/>
    </xf>
    <xf numFmtId="0" fontId="5" fillId="0" borderId="3" xfId="0" quotePrefix="1" applyFont="1" applyBorder="1" applyAlignment="1">
      <alignment horizontal="right"/>
    </xf>
    <xf numFmtId="0" fontId="4" fillId="0" borderId="0" xfId="0" applyFont="1" applyAlignment="1">
      <alignment horizontal="right"/>
    </xf>
    <xf numFmtId="0" fontId="4" fillId="0" borderId="3" xfId="0" applyFont="1" applyBorder="1" applyAlignment="1">
      <alignment horizontal="right"/>
    </xf>
    <xf numFmtId="1" fontId="2" fillId="0" borderId="0" xfId="0" applyNumberFormat="1" applyFont="1" applyAlignment="1">
      <alignment horizontal="right"/>
    </xf>
    <xf numFmtId="164" fontId="2" fillId="0" borderId="0" xfId="0" applyNumberFormat="1" applyFont="1" applyAlignment="1">
      <alignment horizontal="right"/>
    </xf>
    <xf numFmtId="0" fontId="3" fillId="0" borderId="4" xfId="0" applyFont="1" applyBorder="1" applyAlignment="1">
      <alignment horizontal="right"/>
    </xf>
    <xf numFmtId="0" fontId="5" fillId="0" borderId="3" xfId="0" quotePrefix="1" applyFont="1" applyBorder="1" applyAlignment="1">
      <alignment horizontal="right" vertical="top" wrapText="1"/>
    </xf>
    <xf numFmtId="164" fontId="2" fillId="0" borderId="0" xfId="0" applyNumberFormat="1" applyFont="1" applyAlignment="1">
      <alignment horizontal="right" wrapText="1"/>
    </xf>
    <xf numFmtId="164" fontId="5" fillId="0" borderId="0" xfId="0" applyNumberFormat="1" applyFont="1" applyAlignment="1">
      <alignment horizontal="right" wrapText="1"/>
    </xf>
    <xf numFmtId="164" fontId="3" fillId="0" borderId="4" xfId="0" applyNumberFormat="1" applyFont="1" applyBorder="1" applyAlignment="1">
      <alignment horizontal="right" wrapText="1"/>
    </xf>
    <xf numFmtId="0" fontId="2" fillId="0" borderId="1" xfId="0" applyFont="1" applyBorder="1" applyAlignment="1">
      <alignment horizontal="left" wrapText="1"/>
    </xf>
    <xf numFmtId="3" fontId="4" fillId="0" borderId="0" xfId="0" applyNumberFormat="1" applyFont="1" applyAlignment="1">
      <alignment horizontal="right"/>
    </xf>
    <xf numFmtId="3" fontId="5" fillId="0" borderId="0" xfId="0" applyNumberFormat="1" applyFont="1"/>
    <xf numFmtId="3" fontId="2" fillId="0" borderId="0" xfId="0" applyNumberFormat="1" applyFont="1" applyAlignment="1">
      <alignment horizontal="right" wrapText="1"/>
    </xf>
    <xf numFmtId="3" fontId="3" fillId="0" borderId="0" xfId="0" applyNumberFormat="1" applyFont="1" applyAlignment="1">
      <alignment horizontal="right" wrapText="1"/>
    </xf>
    <xf numFmtId="0" fontId="3" fillId="0" borderId="2" xfId="0" applyFont="1" applyBorder="1" applyAlignment="1">
      <alignment horizontal="left"/>
    </xf>
    <xf numFmtId="2" fontId="5" fillId="0" borderId="0" xfId="0" applyNumberFormat="1" applyFont="1" applyAlignment="1">
      <alignment horizontal="right" wrapText="1"/>
    </xf>
    <xf numFmtId="0" fontId="2" fillId="0" borderId="0" xfId="2" applyFont="1"/>
    <xf numFmtId="0" fontId="3" fillId="0" borderId="0" xfId="2" applyFont="1"/>
    <xf numFmtId="0" fontId="2" fillId="0" borderId="4" xfId="2" applyFont="1" applyBorder="1"/>
    <xf numFmtId="0" fontId="3" fillId="0" borderId="4" xfId="2" applyFont="1" applyBorder="1"/>
    <xf numFmtId="0" fontId="2" fillId="0" borderId="6" xfId="2" applyFont="1" applyBorder="1"/>
    <xf numFmtId="2" fontId="2" fillId="0" borderId="0" xfId="2" applyNumberFormat="1" applyFont="1"/>
    <xf numFmtId="2" fontId="3" fillId="0" borderId="0" xfId="2" applyNumberFormat="1" applyFont="1"/>
    <xf numFmtId="2" fontId="2" fillId="0" borderId="4" xfId="2" applyNumberFormat="1" applyFont="1" applyBorder="1"/>
    <xf numFmtId="2" fontId="3" fillId="0" borderId="4" xfId="2" applyNumberFormat="1" applyFont="1" applyBorder="1"/>
    <xf numFmtId="0" fontId="11" fillId="0" borderId="0" xfId="1" applyFont="1" applyAlignment="1" applyProtection="1">
      <alignment vertical="top"/>
    </xf>
    <xf numFmtId="0" fontId="11" fillId="0" borderId="0" xfId="1" applyFont="1" applyAlignment="1" applyProtection="1">
      <alignment wrapText="1"/>
    </xf>
    <xf numFmtId="0" fontId="11" fillId="0" borderId="0" xfId="1" applyFont="1" applyAlignment="1" applyProtection="1"/>
    <xf numFmtId="2" fontId="2" fillId="0" borderId="0" xfId="0" applyNumberFormat="1" applyFont="1"/>
    <xf numFmtId="0" fontId="2" fillId="0" borderId="4" xfId="0" applyFont="1" applyBorder="1"/>
    <xf numFmtId="2" fontId="2" fillId="0" borderId="4" xfId="0" applyNumberFormat="1" applyFont="1" applyBorder="1"/>
    <xf numFmtId="2" fontId="3" fillId="0" borderId="4" xfId="0" applyNumberFormat="1" applyFont="1" applyBorder="1"/>
    <xf numFmtId="3" fontId="15" fillId="0" borderId="0" xfId="0" applyNumberFormat="1" applyFont="1"/>
    <xf numFmtId="166" fontId="5" fillId="0" borderId="0" xfId="3" quotePrefix="1" applyNumberFormat="1" applyFont="1" applyBorder="1"/>
    <xf numFmtId="164" fontId="2" fillId="0" borderId="0" xfId="0" applyNumberFormat="1" applyFont="1" applyAlignment="1">
      <alignment vertical="top" wrapText="1"/>
    </xf>
    <xf numFmtId="3" fontId="2" fillId="0" borderId="0" xfId="0" applyNumberFormat="1" applyFont="1" applyAlignment="1">
      <alignment wrapText="1"/>
    </xf>
    <xf numFmtId="0" fontId="5" fillId="0" borderId="4" xfId="0" applyFont="1" applyBorder="1"/>
    <xf numFmtId="164" fontId="2" fillId="0" borderId="3" xfId="0" applyNumberFormat="1" applyFont="1" applyBorder="1" applyAlignment="1">
      <alignment horizontal="left" vertical="top" wrapText="1"/>
    </xf>
    <xf numFmtId="165" fontId="3" fillId="0" borderId="4" xfId="0" applyNumberFormat="1" applyFont="1" applyBorder="1" applyAlignment="1">
      <alignment horizontal="right"/>
    </xf>
    <xf numFmtId="0" fontId="12" fillId="0" borderId="2" xfId="0" applyFont="1" applyBorder="1"/>
    <xf numFmtId="0" fontId="16" fillId="0" borderId="0" xfId="1" applyFont="1" applyAlignment="1" applyProtection="1">
      <alignment vertical="top"/>
    </xf>
    <xf numFmtId="0" fontId="16" fillId="0" borderId="0" xfId="1" applyFont="1" applyAlignment="1" applyProtection="1">
      <alignment wrapText="1"/>
    </xf>
    <xf numFmtId="0" fontId="16" fillId="0" borderId="0" xfId="1" applyFont="1" applyAlignment="1" applyProtection="1"/>
    <xf numFmtId="0" fontId="17" fillId="0" borderId="0" xfId="0" applyFont="1" applyAlignment="1">
      <alignment vertical="top"/>
    </xf>
    <xf numFmtId="0" fontId="18" fillId="0" borderId="0" xfId="0" applyFont="1" applyAlignment="1">
      <alignment wrapText="1"/>
    </xf>
    <xf numFmtId="0" fontId="18" fillId="0" borderId="0" xfId="0" applyFont="1" applyAlignment="1">
      <alignment vertical="top"/>
    </xf>
    <xf numFmtId="0" fontId="19" fillId="0" borderId="0" xfId="0" applyFont="1" applyAlignment="1">
      <alignment vertical="top"/>
    </xf>
    <xf numFmtId="3" fontId="3" fillId="0" borderId="4" xfId="0" applyNumberFormat="1" applyFont="1" applyBorder="1" applyAlignment="1">
      <alignment horizontal="right" wrapText="1"/>
    </xf>
    <xf numFmtId="164" fontId="3" fillId="0" borderId="0" xfId="0" applyNumberFormat="1" applyFont="1" applyAlignment="1">
      <alignment horizontal="right" wrapText="1"/>
    </xf>
    <xf numFmtId="0" fontId="5" fillId="0" borderId="3" xfId="0" applyFont="1" applyBorder="1" applyAlignment="1">
      <alignment horizontal="right"/>
    </xf>
    <xf numFmtId="2" fontId="4" fillId="0" borderId="0" xfId="0" applyNumberFormat="1" applyFont="1"/>
    <xf numFmtId="0" fontId="13" fillId="0" borderId="0" xfId="0" applyFont="1" applyAlignment="1">
      <alignment vertical="top"/>
    </xf>
    <xf numFmtId="0" fontId="4" fillId="0" borderId="0" xfId="0" applyFont="1" applyAlignment="1">
      <alignment wrapText="1"/>
    </xf>
    <xf numFmtId="0" fontId="4" fillId="0" borderId="0" xfId="0" applyFont="1" applyAlignment="1">
      <alignment vertical="top" wrapText="1"/>
    </xf>
    <xf numFmtId="166" fontId="5" fillId="0" borderId="0" xfId="0" applyNumberFormat="1" applyFont="1"/>
    <xf numFmtId="17" fontId="2" fillId="0" borderId="0" xfId="0" quotePrefix="1" applyNumberFormat="1" applyFont="1"/>
    <xf numFmtId="17" fontId="2" fillId="0" borderId="0" xfId="0" quotePrefix="1" applyNumberFormat="1" applyFont="1" applyAlignment="1">
      <alignment horizontal="right" vertical="top"/>
    </xf>
    <xf numFmtId="164" fontId="2" fillId="0" borderId="0" xfId="0" applyNumberFormat="1" applyFont="1" applyAlignment="1">
      <alignment horizontal="right" vertical="top" wrapText="1"/>
    </xf>
    <xf numFmtId="164" fontId="2" fillId="0" borderId="0" xfId="0" applyNumberFormat="1" applyFont="1" applyAlignment="1">
      <alignment horizontal="left" vertical="top" wrapText="1"/>
    </xf>
    <xf numFmtId="0" fontId="3" fillId="0" borderId="0" xfId="0" applyFont="1" applyAlignment="1">
      <alignment horizontal="left" wrapText="1"/>
    </xf>
    <xf numFmtId="0" fontId="5" fillId="0" borderId="0" xfId="0" applyFont="1" applyAlignment="1">
      <alignment horizontal="right" vertical="top" wrapText="1"/>
    </xf>
    <xf numFmtId="0" fontId="5" fillId="0" borderId="0" xfId="0" applyFont="1" applyAlignment="1">
      <alignment horizontal="right" wrapText="1"/>
    </xf>
    <xf numFmtId="0" fontId="0" fillId="0" borderId="0" xfId="0" applyAlignment="1">
      <alignment horizontal="right" wrapText="1"/>
    </xf>
    <xf numFmtId="0" fontId="0" fillId="0" borderId="0" xfId="0" applyAlignment="1">
      <alignment horizontal="right"/>
    </xf>
    <xf numFmtId="17" fontId="2" fillId="0" borderId="2" xfId="0" quotePrefix="1" applyNumberFormat="1" applyFont="1" applyBorder="1" applyAlignment="1">
      <alignment horizontal="right"/>
    </xf>
    <xf numFmtId="17" fontId="2" fillId="0" borderId="2" xfId="0" quotePrefix="1" applyNumberFormat="1" applyFont="1" applyBorder="1" applyAlignment="1">
      <alignment horizontal="left"/>
    </xf>
    <xf numFmtId="0" fontId="2" fillId="0" borderId="2" xfId="0" applyFont="1" applyBorder="1" applyAlignment="1">
      <alignment horizontal="right"/>
    </xf>
    <xf numFmtId="0" fontId="3" fillId="0" borderId="6" xfId="0" applyFont="1" applyBorder="1"/>
    <xf numFmtId="0" fontId="3" fillId="0" borderId="6" xfId="0" applyFont="1" applyBorder="1" applyAlignment="1">
      <alignment wrapText="1"/>
    </xf>
    <xf numFmtId="164" fontId="2" fillId="0" borderId="0" xfId="0" quotePrefix="1" applyNumberFormat="1" applyFont="1" applyAlignment="1">
      <alignment horizontal="right"/>
    </xf>
    <xf numFmtId="3" fontId="3" fillId="0" borderId="6" xfId="0" applyNumberFormat="1" applyFont="1" applyBorder="1" applyAlignment="1">
      <alignment horizontal="right"/>
    </xf>
    <xf numFmtId="164" fontId="3" fillId="0" borderId="6" xfId="0" applyNumberFormat="1" applyFont="1" applyBorder="1" applyAlignment="1">
      <alignment horizontal="right"/>
    </xf>
    <xf numFmtId="17" fontId="20" fillId="0" borderId="3" xfId="0" quotePrefix="1" applyNumberFormat="1" applyFont="1" applyBorder="1" applyAlignment="1">
      <alignment horizontal="right"/>
    </xf>
    <xf numFmtId="0" fontId="20" fillId="0" borderId="3" xfId="0" quotePrefix="1" applyFont="1" applyBorder="1" applyAlignment="1">
      <alignment horizontal="right"/>
    </xf>
    <xf numFmtId="0" fontId="3" fillId="0" borderId="0" xfId="0" applyFont="1" applyAlignment="1">
      <alignment vertical="top"/>
    </xf>
    <xf numFmtId="1" fontId="3" fillId="0" borderId="3" xfId="0" applyNumberFormat="1" applyFont="1" applyBorder="1" applyAlignment="1">
      <alignment horizontal="right"/>
    </xf>
    <xf numFmtId="0" fontId="20" fillId="0" borderId="0" xfId="0" applyFont="1"/>
    <xf numFmtId="1" fontId="21" fillId="0" borderId="0" xfId="0" applyNumberFormat="1" applyFont="1" applyAlignment="1">
      <alignment horizontal="right"/>
    </xf>
    <xf numFmtId="1" fontId="20" fillId="0" borderId="0" xfId="0" applyNumberFormat="1" applyFont="1" applyAlignment="1">
      <alignment vertical="top" wrapText="1"/>
    </xf>
    <xf numFmtId="17" fontId="2" fillId="0" borderId="5" xfId="0" quotePrefix="1" applyNumberFormat="1" applyFont="1" applyBorder="1" applyAlignment="1">
      <alignment horizontal="right" vertical="top"/>
    </xf>
    <xf numFmtId="17" fontId="20" fillId="0" borderId="0" xfId="0" quotePrefix="1" applyNumberFormat="1" applyFont="1" applyAlignment="1">
      <alignment horizontal="right"/>
    </xf>
    <xf numFmtId="0" fontId="20" fillId="0" borderId="0" xfId="0" quotePrefix="1" applyFont="1" applyAlignment="1">
      <alignment horizontal="right"/>
    </xf>
    <xf numFmtId="0" fontId="22" fillId="0" borderId="0" xfId="0" applyFont="1"/>
    <xf numFmtId="0" fontId="22" fillId="0" borderId="3" xfId="0" applyFont="1" applyBorder="1"/>
    <xf numFmtId="0" fontId="20" fillId="0" borderId="3" xfId="0" applyFont="1" applyBorder="1"/>
    <xf numFmtId="0" fontId="23" fillId="0" borderId="0" xfId="0" applyFont="1"/>
    <xf numFmtId="0" fontId="20" fillId="0" borderId="0" xfId="0" applyFont="1" applyAlignment="1">
      <alignment horizontal="right" vertical="top" wrapText="1"/>
    </xf>
    <xf numFmtId="164" fontId="20" fillId="0" borderId="0" xfId="0" applyNumberFormat="1" applyFont="1" applyAlignment="1">
      <alignment horizontal="right" vertical="top" wrapText="1"/>
    </xf>
    <xf numFmtId="0" fontId="21"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17" fontId="5" fillId="0" borderId="0" xfId="0" quotePrefix="1" applyNumberFormat="1" applyFont="1" applyAlignment="1">
      <alignment horizontal="right"/>
    </xf>
    <xf numFmtId="0" fontId="5" fillId="0" borderId="0" xfId="0" quotePrefix="1" applyFont="1" applyAlignment="1">
      <alignment horizontal="right"/>
    </xf>
    <xf numFmtId="17" fontId="2" fillId="0" borderId="0" xfId="0" quotePrefix="1" applyNumberFormat="1" applyFont="1" applyAlignment="1">
      <alignment horizontal="right"/>
    </xf>
    <xf numFmtId="17" fontId="2" fillId="0" borderId="0" xfId="0" applyNumberFormat="1" applyFont="1" applyAlignment="1">
      <alignment horizontal="right" vertical="top" wrapText="1"/>
    </xf>
    <xf numFmtId="0" fontId="20" fillId="0" borderId="0" xfId="0" applyFont="1" applyAlignment="1">
      <alignment horizontal="right"/>
    </xf>
    <xf numFmtId="17" fontId="20" fillId="0" borderId="0" xfId="0" quotePrefix="1" applyNumberFormat="1" applyFont="1" applyAlignment="1">
      <alignment horizontal="right" vertical="top" wrapText="1"/>
    </xf>
    <xf numFmtId="17" fontId="5" fillId="0" borderId="0" xfId="0" quotePrefix="1" applyNumberFormat="1" applyFont="1" applyAlignment="1">
      <alignment horizontal="right" vertical="top" wrapText="1"/>
    </xf>
    <xf numFmtId="0" fontId="5" fillId="0" borderId="0" xfId="0" quotePrefix="1" applyFont="1" applyAlignment="1">
      <alignment horizontal="right" vertical="top" wrapText="1"/>
    </xf>
    <xf numFmtId="17" fontId="2" fillId="0" borderId="3" xfId="0" quotePrefix="1" applyNumberFormat="1" applyFont="1" applyBorder="1" applyAlignment="1">
      <alignment horizontal="right" vertical="top" wrapText="1"/>
    </xf>
    <xf numFmtId="17" fontId="2" fillId="0" borderId="0" xfId="0" quotePrefix="1" applyNumberFormat="1" applyFont="1" applyAlignment="1">
      <alignment horizontal="right" vertical="top" wrapText="1"/>
    </xf>
    <xf numFmtId="0" fontId="0" fillId="0" borderId="1" xfId="0" quotePrefix="1" applyBorder="1"/>
    <xf numFmtId="0" fontId="3" fillId="0" borderId="0" xfId="0" applyFont="1" applyAlignment="1">
      <alignment vertical="top" wrapText="1"/>
    </xf>
    <xf numFmtId="17" fontId="2" fillId="0" borderId="6" xfId="0" applyNumberFormat="1" applyFont="1" applyBorder="1" applyAlignment="1">
      <alignment horizontal="right" vertical="top" wrapText="1"/>
    </xf>
    <xf numFmtId="3" fontId="21" fillId="0" borderId="0" xfId="0" applyNumberFormat="1" applyFont="1" applyAlignment="1">
      <alignment horizontal="right"/>
    </xf>
    <xf numFmtId="0" fontId="21" fillId="0" borderId="0" xfId="0" applyFont="1" applyAlignment="1">
      <alignment horizontal="right"/>
    </xf>
    <xf numFmtId="0" fontId="4" fillId="0" borderId="0" xfId="0" applyFont="1" applyAlignment="1">
      <alignment horizontal="left" wrapText="1"/>
    </xf>
    <xf numFmtId="3" fontId="2" fillId="0" borderId="0" xfId="0" applyNumberFormat="1" applyFont="1"/>
    <xf numFmtId="3" fontId="2" fillId="0" borderId="4" xfId="0" applyNumberFormat="1" applyFont="1" applyBorder="1" applyAlignment="1">
      <alignment horizontal="right"/>
    </xf>
    <xf numFmtId="3" fontId="2" fillId="0" borderId="4" xfId="0" applyNumberFormat="1" applyFont="1" applyBorder="1"/>
    <xf numFmtId="3" fontId="3" fillId="0" borderId="4" xfId="0" applyNumberFormat="1" applyFont="1" applyBorder="1" applyAlignment="1">
      <alignment horizontal="left"/>
    </xf>
    <xf numFmtId="0" fontId="4" fillId="0" borderId="0" xfId="0" applyFont="1" applyAlignment="1">
      <alignment vertical="top"/>
    </xf>
    <xf numFmtId="0" fontId="4" fillId="0" borderId="1" xfId="0" applyFont="1" applyBorder="1" applyAlignment="1">
      <alignment vertical="top"/>
    </xf>
    <xf numFmtId="0" fontId="14" fillId="0" borderId="1" xfId="0" applyFont="1" applyBorder="1" applyAlignment="1">
      <alignment vertical="top" wrapText="1"/>
    </xf>
    <xf numFmtId="164" fontId="14" fillId="0" borderId="1" xfId="0" applyNumberFormat="1" applyFont="1" applyBorder="1" applyAlignment="1">
      <alignment vertical="top" wrapText="1"/>
    </xf>
    <xf numFmtId="3" fontId="5" fillId="0" borderId="0" xfId="0" quotePrefix="1" applyNumberFormat="1" applyFont="1"/>
    <xf numFmtId="3" fontId="5" fillId="0" borderId="0" xfId="0" applyNumberFormat="1" applyFont="1" applyAlignment="1">
      <alignment horizontal="right" wrapText="1"/>
    </xf>
    <xf numFmtId="0" fontId="3" fillId="0" borderId="4" xfId="0" applyFont="1" applyBorder="1" applyAlignment="1">
      <alignment horizontal="left" wrapText="1"/>
    </xf>
    <xf numFmtId="0" fontId="4" fillId="0" borderId="0" xfId="0" applyFont="1" applyAlignment="1">
      <alignment horizontal="left" vertical="top" wrapText="1"/>
    </xf>
    <xf numFmtId="0" fontId="0" fillId="0" borderId="4" xfId="0" applyBorder="1" applyAlignment="1">
      <alignment horizontal="left" wrapText="1"/>
    </xf>
    <xf numFmtId="0" fontId="4"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2" xfId="0" applyFont="1" applyBorder="1" applyAlignment="1">
      <alignment horizontal="left" vertical="top" wrapText="1"/>
    </xf>
    <xf numFmtId="0" fontId="13" fillId="0" borderId="1" xfId="0" applyFont="1" applyBorder="1" applyAlignment="1">
      <alignment horizontal="left" vertical="top" wrapText="1"/>
    </xf>
    <xf numFmtId="0" fontId="3" fillId="0" borderId="4" xfId="0" applyFont="1" applyBorder="1" applyAlignment="1">
      <alignment wrapText="1"/>
    </xf>
    <xf numFmtId="0" fontId="0" fillId="0" borderId="4" xfId="0" applyBorder="1" applyAlignment="1">
      <alignment wrapText="1"/>
    </xf>
    <xf numFmtId="0" fontId="4" fillId="0" borderId="0" xfId="0" applyFont="1" applyAlignment="1">
      <alignment vertical="top" wrapText="1"/>
    </xf>
    <xf numFmtId="0" fontId="13" fillId="0" borderId="0" xfId="0" applyFont="1" applyAlignment="1">
      <alignment vertical="top"/>
    </xf>
    <xf numFmtId="0" fontId="4" fillId="0" borderId="1" xfId="0" applyFont="1" applyBorder="1" applyAlignment="1">
      <alignment horizontal="left" vertical="top"/>
    </xf>
    <xf numFmtId="0" fontId="2" fillId="0" borderId="1" xfId="0" applyFont="1" applyBorder="1" applyAlignment="1">
      <alignment horizontal="left" wrapText="1"/>
    </xf>
    <xf numFmtId="0" fontId="0" fillId="0" borderId="1" xfId="0" applyBorder="1" applyAlignment="1">
      <alignment horizontal="left" vertical="top" wrapText="1"/>
    </xf>
    <xf numFmtId="0" fontId="13" fillId="0" borderId="0" xfId="0" applyFont="1"/>
    <xf numFmtId="0" fontId="2" fillId="0" borderId="0" xfId="0" applyFont="1" applyAlignment="1">
      <alignment horizontal="left" wrapText="1"/>
    </xf>
    <xf numFmtId="0" fontId="2" fillId="0" borderId="2" xfId="0" applyFont="1" applyBorder="1" applyAlignment="1">
      <alignment horizontal="left"/>
    </xf>
    <xf numFmtId="0" fontId="2" fillId="0" borderId="4" xfId="0" applyFont="1" applyBorder="1" applyAlignment="1">
      <alignment horizontal="left" wrapText="1"/>
    </xf>
    <xf numFmtId="0" fontId="3" fillId="0" borderId="4" xfId="0" applyFont="1" applyBorder="1" applyAlignment="1">
      <alignment horizontal="left"/>
    </xf>
    <xf numFmtId="0" fontId="0" fillId="0" borderId="4" xfId="0" applyBorder="1"/>
    <xf numFmtId="0" fontId="2" fillId="0" borderId="2" xfId="0" applyFont="1" applyBorder="1" applyAlignment="1">
      <alignment horizontal="left" wrapText="1"/>
    </xf>
    <xf numFmtId="0" fontId="3" fillId="0" borderId="4" xfId="0" applyFont="1" applyBorder="1" applyAlignment="1">
      <alignment horizontal="left" vertical="top" wrapText="1"/>
    </xf>
    <xf numFmtId="0" fontId="4"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wrapText="1"/>
    </xf>
    <xf numFmtId="0" fontId="4" fillId="0" borderId="1" xfId="0" applyFont="1" applyBorder="1" applyAlignment="1">
      <alignment vertical="top" wrapText="1"/>
    </xf>
    <xf numFmtId="0" fontId="13" fillId="0" borderId="1" xfId="0" applyFont="1" applyBorder="1"/>
    <xf numFmtId="0" fontId="5" fillId="0" borderId="1" xfId="0" applyFont="1" applyBorder="1" applyAlignment="1">
      <alignment horizontal="right" wrapText="1"/>
    </xf>
    <xf numFmtId="0" fontId="5" fillId="0" borderId="3" xfId="0" applyFont="1" applyBorder="1" applyAlignment="1">
      <alignment horizontal="right" wrapText="1"/>
    </xf>
    <xf numFmtId="0" fontId="2" fillId="0" borderId="1" xfId="0" applyFont="1" applyBorder="1" applyAlignment="1">
      <alignment horizontal="right" wrapText="1"/>
    </xf>
    <xf numFmtId="0" fontId="0" fillId="0" borderId="3" xfId="0" applyBorder="1" applyAlignment="1">
      <alignment horizontal="right" wrapText="1"/>
    </xf>
    <xf numFmtId="0" fontId="3" fillId="0" borderId="1" xfId="0" applyFont="1" applyBorder="1" applyAlignment="1">
      <alignment horizontal="right"/>
    </xf>
    <xf numFmtId="0" fontId="0" fillId="0" borderId="3" xfId="0" applyBorder="1"/>
    <xf numFmtId="0" fontId="0" fillId="0" borderId="3" xfId="0" applyBorder="1" applyAlignment="1">
      <alignment horizontal="right"/>
    </xf>
    <xf numFmtId="0" fontId="0" fillId="0" borderId="1" xfId="0" applyBorder="1" applyAlignment="1">
      <alignment vertical="top"/>
    </xf>
    <xf numFmtId="2" fontId="5" fillId="0" borderId="1" xfId="0" applyNumberFormat="1" applyFont="1" applyBorder="1" applyAlignment="1">
      <alignment horizontal="right" wrapText="1"/>
    </xf>
    <xf numFmtId="2" fontId="2" fillId="0" borderId="1" xfId="0" applyNumberFormat="1" applyFont="1" applyBorder="1" applyAlignment="1">
      <alignment horizontal="right" wrapText="1"/>
    </xf>
    <xf numFmtId="2" fontId="5" fillId="0" borderId="3" xfId="0" applyNumberFormat="1" applyFont="1" applyBorder="1" applyAlignment="1">
      <alignment horizontal="right" wrapText="1"/>
    </xf>
    <xf numFmtId="2" fontId="3" fillId="0" borderId="1" xfId="0" applyNumberFormat="1" applyFont="1" applyBorder="1" applyAlignment="1">
      <alignment horizontal="right"/>
    </xf>
    <xf numFmtId="0" fontId="4" fillId="0" borderId="1" xfId="0" applyFont="1" applyBorder="1" applyAlignment="1">
      <alignment horizontal="left" wrapText="1"/>
    </xf>
    <xf numFmtId="0" fontId="4" fillId="0" borderId="1" xfId="0" applyFont="1" applyBorder="1" applyAlignment="1">
      <alignment wrapText="1"/>
    </xf>
    <xf numFmtId="0" fontId="0" fillId="0" borderId="1" xfId="0" applyBorder="1"/>
    <xf numFmtId="0" fontId="3" fillId="0" borderId="0" xfId="0" applyFont="1" applyAlignment="1">
      <alignment horizontal="left"/>
    </xf>
    <xf numFmtId="0" fontId="4" fillId="0" borderId="6" xfId="0" applyFont="1" applyBorder="1" applyAlignment="1">
      <alignment horizontal="left" vertical="top" wrapText="1"/>
    </xf>
    <xf numFmtId="0" fontId="4" fillId="0" borderId="0" xfId="0" applyFont="1" applyAlignment="1">
      <alignment vertical="top"/>
    </xf>
    <xf numFmtId="2" fontId="5" fillId="0" borderId="0" xfId="0" applyNumberFormat="1" applyFont="1" applyAlignment="1">
      <alignment horizontal="right" wrapText="1"/>
    </xf>
  </cellXfs>
  <cellStyles count="4">
    <cellStyle name="Hyperlänk" xfId="1" builtinId="8"/>
    <cellStyle name="Normal" xfId="0" builtinId="0"/>
    <cellStyle name="Normal 2" xfId="2" xr:uid="{C539E0E5-67F9-4709-AD16-6871AC59B6B2}"/>
    <cellStyle name="Procent" xfId="3" builtinId="5"/>
  </cellStyles>
  <dxfs count="0"/>
  <tableStyles count="0" defaultTableStyle="TableStyleMedium9" defaultPivotStyle="PivotStyleLight16"/>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AA76-2DA7-4B1E-8C05-669B34F7B3B9}">
  <sheetPr codeName="Blad26"/>
  <dimension ref="A1:B49"/>
  <sheetViews>
    <sheetView tabSelected="1" zoomScale="90" zoomScaleNormal="90" workbookViewId="0">
      <selection activeCell="E11" sqref="E11"/>
    </sheetView>
  </sheetViews>
  <sheetFormatPr defaultColWidth="9.28515625" defaultRowHeight="11.25" x14ac:dyDescent="0.2"/>
  <cols>
    <col min="1" max="1" width="7.85546875" style="1" customWidth="1"/>
    <col min="2" max="2" width="77.7109375" style="1" customWidth="1"/>
    <col min="3" max="16384" width="9.28515625" style="1"/>
  </cols>
  <sheetData>
    <row r="1" spans="1:2" ht="12.75" x14ac:dyDescent="0.2">
      <c r="A1" s="81" t="str">
        <f>"TABELLER ÖVER ARBETSSÖKANDE I STOCKHOLMS STAD - "&amp;UPPER(TEXT('Tab1'!$D$2,"MMMM"))&amp;" "&amp;TEXT('Tab1'!$D$2,"ÅÅÅÅ")</f>
        <v>TABELLER ÖVER ARBETSSÖKANDE I STOCKHOLMS STAD - AUGUSTI 2026</v>
      </c>
    </row>
    <row r="2" spans="1:2" ht="12.75" x14ac:dyDescent="0.2">
      <c r="A2" s="81"/>
    </row>
    <row r="3" spans="1:2" x14ac:dyDescent="0.2">
      <c r="A3" s="13" t="s">
        <v>101</v>
      </c>
    </row>
    <row r="4" spans="1:2" x14ac:dyDescent="0.2">
      <c r="A4" s="36" t="s">
        <v>144</v>
      </c>
    </row>
    <row r="5" spans="1:2" x14ac:dyDescent="0.2">
      <c r="A5" s="124" t="s">
        <v>1</v>
      </c>
      <c r="B5" s="125" t="s">
        <v>145</v>
      </c>
    </row>
    <row r="6" spans="1:2" x14ac:dyDescent="0.2">
      <c r="A6" s="124" t="s">
        <v>2</v>
      </c>
      <c r="B6" s="125" t="s">
        <v>146</v>
      </c>
    </row>
    <row r="7" spans="1:2" x14ac:dyDescent="0.2">
      <c r="A7" s="124" t="s">
        <v>3</v>
      </c>
      <c r="B7" s="125" t="s">
        <v>147</v>
      </c>
    </row>
    <row r="8" spans="1:2" x14ac:dyDescent="0.2">
      <c r="A8" s="124" t="s">
        <v>4</v>
      </c>
      <c r="B8" s="125" t="s">
        <v>148</v>
      </c>
    </row>
    <row r="9" spans="1:2" x14ac:dyDescent="0.2">
      <c r="A9" s="124" t="s">
        <v>5</v>
      </c>
      <c r="B9" s="125" t="s">
        <v>149</v>
      </c>
    </row>
    <row r="10" spans="1:2" x14ac:dyDescent="0.2">
      <c r="A10" s="126" t="s">
        <v>6</v>
      </c>
      <c r="B10" s="126" t="s">
        <v>150</v>
      </c>
    </row>
    <row r="11" spans="1:2" x14ac:dyDescent="0.2">
      <c r="A11" s="127" t="s">
        <v>87</v>
      </c>
      <c r="B11" s="128"/>
    </row>
    <row r="12" spans="1:2" x14ac:dyDescent="0.2">
      <c r="A12" s="124" t="s">
        <v>7</v>
      </c>
      <c r="B12" s="125" t="s">
        <v>151</v>
      </c>
    </row>
    <row r="13" spans="1:2" ht="11.25" customHeight="1" x14ac:dyDescent="0.2">
      <c r="A13" s="124" t="s">
        <v>8</v>
      </c>
      <c r="B13" s="125" t="s">
        <v>363</v>
      </c>
    </row>
    <row r="14" spans="1:2" x14ac:dyDescent="0.2">
      <c r="A14" s="124" t="s">
        <v>9</v>
      </c>
      <c r="B14" s="125" t="s">
        <v>364</v>
      </c>
    </row>
    <row r="15" spans="1:2" x14ac:dyDescent="0.2">
      <c r="A15" s="124" t="s">
        <v>10</v>
      </c>
      <c r="B15" s="125" t="s">
        <v>152</v>
      </c>
    </row>
    <row r="16" spans="1:2" x14ac:dyDescent="0.2">
      <c r="A16" s="129"/>
      <c r="B16" s="128"/>
    </row>
    <row r="17" spans="1:2" x14ac:dyDescent="0.2">
      <c r="A17" s="130" t="s">
        <v>153</v>
      </c>
      <c r="B17" s="128"/>
    </row>
    <row r="18" spans="1:2" x14ac:dyDescent="0.2">
      <c r="A18" s="127" t="s">
        <v>144</v>
      </c>
      <c r="B18" s="128"/>
    </row>
    <row r="19" spans="1:2" x14ac:dyDescent="0.2">
      <c r="A19" s="124" t="s">
        <v>11</v>
      </c>
      <c r="B19" s="125" t="s">
        <v>154</v>
      </c>
    </row>
    <row r="20" spans="1:2" x14ac:dyDescent="0.2">
      <c r="A20" s="124" t="s">
        <v>12</v>
      </c>
      <c r="B20" s="125" t="s">
        <v>155</v>
      </c>
    </row>
    <row r="21" spans="1:2" x14ac:dyDescent="0.2">
      <c r="A21" s="124" t="s">
        <v>13</v>
      </c>
      <c r="B21" s="125" t="s">
        <v>156</v>
      </c>
    </row>
    <row r="22" spans="1:2" x14ac:dyDescent="0.2">
      <c r="A22" s="124" t="s">
        <v>14</v>
      </c>
      <c r="B22" s="125" t="s">
        <v>157</v>
      </c>
    </row>
    <row r="23" spans="1:2" x14ac:dyDescent="0.2">
      <c r="A23" s="124" t="s">
        <v>15</v>
      </c>
      <c r="B23" s="125" t="s">
        <v>158</v>
      </c>
    </row>
    <row r="24" spans="1:2" x14ac:dyDescent="0.2">
      <c r="A24" s="124" t="s">
        <v>16</v>
      </c>
      <c r="B24" s="125" t="s">
        <v>159</v>
      </c>
    </row>
    <row r="25" spans="1:2" x14ac:dyDescent="0.2">
      <c r="A25" s="124" t="s">
        <v>17</v>
      </c>
      <c r="B25" s="125" t="s">
        <v>160</v>
      </c>
    </row>
    <row r="26" spans="1:2" x14ac:dyDescent="0.2">
      <c r="A26" s="124" t="s">
        <v>18</v>
      </c>
      <c r="B26" s="125" t="s">
        <v>161</v>
      </c>
    </row>
    <row r="27" spans="1:2" x14ac:dyDescent="0.2">
      <c r="A27" s="124" t="s">
        <v>19</v>
      </c>
      <c r="B27" s="125" t="s">
        <v>162</v>
      </c>
    </row>
    <row r="28" spans="1:2" x14ac:dyDescent="0.2">
      <c r="A28" s="127" t="s">
        <v>87</v>
      </c>
      <c r="B28" s="128"/>
    </row>
    <row r="29" spans="1:2" x14ac:dyDescent="0.2">
      <c r="A29" s="124" t="s">
        <v>20</v>
      </c>
      <c r="B29" s="125" t="s">
        <v>163</v>
      </c>
    </row>
    <row r="30" spans="1:2" x14ac:dyDescent="0.2">
      <c r="A30" s="124" t="s">
        <v>21</v>
      </c>
      <c r="B30" s="125" t="s">
        <v>366</v>
      </c>
    </row>
    <row r="31" spans="1:2" x14ac:dyDescent="0.2">
      <c r="A31" s="124" t="s">
        <v>22</v>
      </c>
      <c r="B31" s="125" t="s">
        <v>164</v>
      </c>
    </row>
    <row r="32" spans="1:2" ht="22.5" x14ac:dyDescent="0.2">
      <c r="A32" s="124" t="s">
        <v>23</v>
      </c>
      <c r="B32" s="125" t="s">
        <v>165</v>
      </c>
    </row>
    <row r="33" spans="1:2" x14ac:dyDescent="0.2">
      <c r="A33" s="129"/>
      <c r="B33" s="128"/>
    </row>
    <row r="34" spans="1:2" x14ac:dyDescent="0.2">
      <c r="A34" s="130" t="s">
        <v>166</v>
      </c>
      <c r="B34" s="128"/>
    </row>
    <row r="35" spans="1:2" x14ac:dyDescent="0.2">
      <c r="A35" s="124" t="s">
        <v>24</v>
      </c>
      <c r="B35" s="125" t="s">
        <v>167</v>
      </c>
    </row>
    <row r="36" spans="1:2" x14ac:dyDescent="0.2">
      <c r="A36" s="124" t="s">
        <v>25</v>
      </c>
      <c r="B36" s="125" t="s">
        <v>168</v>
      </c>
    </row>
    <row r="37" spans="1:2" ht="22.5" x14ac:dyDescent="0.2">
      <c r="A37" s="124" t="s">
        <v>26</v>
      </c>
      <c r="B37" s="125" t="s">
        <v>169</v>
      </c>
    </row>
    <row r="38" spans="1:2" x14ac:dyDescent="0.2">
      <c r="A38" s="124" t="s">
        <v>27</v>
      </c>
      <c r="B38" s="125" t="s">
        <v>185</v>
      </c>
    </row>
    <row r="39" spans="1:2" ht="22.5" x14ac:dyDescent="0.2">
      <c r="A39" s="124" t="s">
        <v>28</v>
      </c>
      <c r="B39" s="125" t="s">
        <v>170</v>
      </c>
    </row>
    <row r="40" spans="1:2" x14ac:dyDescent="0.2">
      <c r="A40" s="124" t="s">
        <v>29</v>
      </c>
      <c r="B40" s="125" t="s">
        <v>171</v>
      </c>
    </row>
    <row r="41" spans="1:2" x14ac:dyDescent="0.2">
      <c r="A41" s="124" t="s">
        <v>30</v>
      </c>
      <c r="B41" s="125" t="s">
        <v>172</v>
      </c>
    </row>
    <row r="42" spans="1:2" ht="11.25" customHeight="1" x14ac:dyDescent="0.2">
      <c r="A42" s="124" t="s">
        <v>173</v>
      </c>
      <c r="B42" s="125" t="s">
        <v>174</v>
      </c>
    </row>
    <row r="43" spans="1:2" x14ac:dyDescent="0.2">
      <c r="A43" s="124" t="s">
        <v>175</v>
      </c>
      <c r="B43" s="125" t="s">
        <v>186</v>
      </c>
    </row>
    <row r="44" spans="1:2" ht="22.5" x14ac:dyDescent="0.2">
      <c r="A44" s="124" t="s">
        <v>177</v>
      </c>
      <c r="B44" s="125" t="s">
        <v>176</v>
      </c>
    </row>
    <row r="45" spans="1:2" x14ac:dyDescent="0.2">
      <c r="A45" s="124" t="s">
        <v>0</v>
      </c>
      <c r="B45" s="125" t="s">
        <v>178</v>
      </c>
    </row>
    <row r="46" spans="1:2" x14ac:dyDescent="0.2">
      <c r="A46" s="124" t="s">
        <v>181</v>
      </c>
      <c r="B46" s="125" t="s">
        <v>182</v>
      </c>
    </row>
    <row r="47" spans="1:2" x14ac:dyDescent="0.2">
      <c r="A47" s="109"/>
      <c r="B47" s="110"/>
    </row>
    <row r="48" spans="1:2" x14ac:dyDescent="0.2">
      <c r="A48" s="80"/>
    </row>
    <row r="49" spans="1:2" x14ac:dyDescent="0.2">
      <c r="A49" s="111"/>
      <c r="B49" s="111"/>
    </row>
  </sheetData>
  <phoneticPr fontId="2" type="noConversion"/>
  <hyperlinks>
    <hyperlink ref="B5" location="Tab1!A1" display="Antalet arbetssökande per sökandekategori i Hela staden samt procentuell förändring över tid" xr:uid="{913A18F0-0A6C-4E83-A7A6-D5E0908B0013}"/>
    <hyperlink ref="A5" location="Tab1!A1" display="Tabell 1" xr:uid="{8BCFB1C8-8056-43EB-8441-9F62D562E9C7}"/>
    <hyperlink ref="A6:B6" location="Tab2!A1" display="Tabell 2" xr:uid="{EF38D261-6E69-45DA-9715-FF610E205F5C}"/>
    <hyperlink ref="A7:B7" location="Tab3!A1" display="Tabell 3" xr:uid="{0C2DD4C9-E4D1-4A3B-A2E9-6F2810B3D614}"/>
    <hyperlink ref="A8:B8" location="Tab4!A1" display="Tabell 4" xr:uid="{697AB9E0-E816-4660-854F-A849B614D273}"/>
    <hyperlink ref="A9:B9" location="Tab5!A1" display="Tabell 5" xr:uid="{83126312-EE03-49C4-A8D7-2D24CB8DC981}"/>
    <hyperlink ref="A12:B12" location="Tab7!A1" display="Tabell 7" xr:uid="{D88D8D50-6BBD-44E0-9397-AC729E45058C}"/>
    <hyperlink ref="A10:B10" location="Tab6!A1" display="Tabell 6" xr:uid="{49B06CE8-CBE9-434A-8993-66A46AB6A063}"/>
    <hyperlink ref="A13:B13" location="Tab8!A1" display="Tabell 8" xr:uid="{1B040032-FE7E-4F26-962A-D29985BA74A2}"/>
    <hyperlink ref="A14:B14" location="Tab9!A1" display="Tabell 9" xr:uid="{9E38771D-FE4D-4FBF-B059-EA1DA5628285}"/>
    <hyperlink ref="A15:B15" location="Tab10!A1" display="Tabell 10" xr:uid="{B0AB717C-ADDB-42B1-A0D3-2DEA73AD0E81}"/>
    <hyperlink ref="A19:B19" location="Tab11!A1" display="Tabell 11" xr:uid="{0BB13B02-22EF-4E7C-A21E-B4B97ACADD50}"/>
    <hyperlink ref="A20:B20" location="Tab12!A1" display="Tabell 12" xr:uid="{9837A92C-5DB1-4648-A919-A223B0D203ED}"/>
    <hyperlink ref="A21:B21" location="Tab13!A1" display="Tabell 13" xr:uid="{BD74DD6D-1C2F-4B41-A80B-E5B5D37B8BF6}"/>
    <hyperlink ref="A22:B22" location="Tab14!A1" display="Tabell 14" xr:uid="{7B048AC3-8EE4-4BF7-B5E9-820BB005027D}"/>
    <hyperlink ref="A23:B23" location="Tab15!A1" display="Tabell 15" xr:uid="{3C08938A-281E-44B6-A582-E845F40F49A2}"/>
    <hyperlink ref="A24:B24" location="Tab16!A1" display="Tabell 16" xr:uid="{18BBD461-9A45-429E-8FEA-1737835E61B3}"/>
    <hyperlink ref="A25:B25" location="Tab17!A1" display="Tabell 17" xr:uid="{E9C5250B-4DE3-41D2-84E6-BD5965EDAC37}"/>
    <hyperlink ref="A26:B26" location="Tab18!A1" display="Tabell 18" xr:uid="{7963CC3E-7560-487D-B6EB-9616D36D4EC7}"/>
    <hyperlink ref="A27:B27" location="Tab19!A1" display="Tabell 19" xr:uid="{061E7BF4-CBF2-433E-A878-46F850734E01}"/>
    <hyperlink ref="A29:B29" location="'Tab20-21'!A1" display="Tabell 20" xr:uid="{D9931294-3642-4EE6-BD4F-E6AA1F0969BC}"/>
    <hyperlink ref="A30:B30" location="'Tab20-21'!A25" display="Tabell 21" xr:uid="{C70CCFB2-55EE-40A8-93C4-843919B7DFA6}"/>
    <hyperlink ref="A31:B31" location="'Tab22-23'!A1" display="Tabell 22" xr:uid="{4AAA3A20-751C-4716-9815-612F95BFB772}"/>
    <hyperlink ref="A32:B32" location="'Tab22-23'!A25" display="Tabell 23" xr:uid="{A891F14E-3EF3-4442-9E3C-111E983E08EF}"/>
    <hyperlink ref="A35:B35" location="Tab25!A1" display="Tabell 25" xr:uid="{22FBC496-BB48-49D4-90D2-60ED4550BF3D}"/>
    <hyperlink ref="A36:B36" location="Tab26!A1" display="Tabell 26" xr:uid="{72B7B914-771B-488A-B139-DB3F3CF1F74F}"/>
    <hyperlink ref="A37:B37" location="Tab27!A1" display="Tabell 27" xr:uid="{8A0C651D-001D-4521-AC52-9D5D050C1793}"/>
    <hyperlink ref="A38:B38" location="Tab28!A1" display="Tabell 28" xr:uid="{480635DF-19FA-493E-B368-BEB2C9AF0AC7}"/>
    <hyperlink ref="A39:B39" location="Tab29!A1" display="Tabell 29" xr:uid="{BA97BD6D-2756-4E4D-BFBE-611524485E63}"/>
    <hyperlink ref="A40:B40" location="Tab30!A1" display="Tabell 30" xr:uid="{D123EC9A-624A-481F-8169-D629414678D3}"/>
    <hyperlink ref="A41:B41" location="Tab31!A1" display="Tabell 31" xr:uid="{36296DEA-CD22-4020-8721-7F43D0019928}"/>
    <hyperlink ref="A42:B42" location="Tab32!A1" display="Tabell 32" xr:uid="{A819BCCA-D728-4AA0-AF20-F0878773ED66}"/>
    <hyperlink ref="A43:B43" location="Tab33!A1" display="Tabell 33" xr:uid="{F5A32B9B-5FEC-45D8-956F-40162A3EAF6C}"/>
    <hyperlink ref="A44:B44" location="Tab34!A1" display="Tabell 34" xr:uid="{2C4193D4-CDF6-4340-B5FE-230442DF48D2}"/>
    <hyperlink ref="A45:B45" location="Tab35!A1" display="Tabell 35" xr:uid="{01DB4E72-7A78-4B6F-BE8C-03B1FD5EA827}"/>
    <hyperlink ref="A46:B46" location="Tab36!A1" display="Tabell 36" xr:uid="{A785E5E9-6B85-4141-AA9C-0BB1E007F7CD}"/>
    <hyperlink ref="B31" location="Tab22!A1" display="Antalet sökande som fått arbete samt kvarstående arbetslösa efter födelseland i stadsdelsområdena" xr:uid="{298A7129-CFD6-411D-980F-1751CDDE62E9}"/>
    <hyperlink ref="B32" location="Tab23!A1" display="Antalet sökande som fått arbete samt kvarstående arbetslösa efter om man är nyanländ eller ej i stadsdelsområdena" xr:uid="{11BE99F4-632F-480C-AB10-E222CD05F0D6}"/>
    <hyperlink ref="B35" location="Tab24!A1" display="Tidsserie över antalet arbetslösa i Hela staden och stadsdelsområdena" xr:uid="{BE1027D8-A606-4058-A8ED-39FB4677DAF0}"/>
    <hyperlink ref="A35" location="Tab24!A1" display="Tabell 25" xr:uid="{49915DB7-C684-4BC9-8C23-6AA8B26BC069}"/>
    <hyperlink ref="B36" location="Tab25!A1" display="Tidsserie över antalet personer i program med aktivitetsstöd i Hela staden och stadsdelsområdena" xr:uid="{1463B9DA-7221-473F-A6E2-6E560BB4FEA7}"/>
    <hyperlink ref="A36" location="Tab25!A1" display="Tabell 26" xr:uid="{0B4B024F-4CBF-4167-86B3-5F765331386D}"/>
    <hyperlink ref="B37" location="Tab26!A1" display="Tidsserie över summan av antalet arbetslösa och i program med aktivitetsstöd i Hela staden och stadsdelsområdena" xr:uid="{CFD002D2-970B-42B3-840C-E888262811FA}"/>
    <hyperlink ref="A37" location="Tab26!A1" display="Tabell 27" xr:uid="{D1B3BDDA-B519-44DF-9D17-C536A53974A7}"/>
    <hyperlink ref="B38" location="Tab27!A1" display="Tidsserie över antalet unga arbetslösa i Hela staden och stadsdelsområdena" xr:uid="{E941809C-B0C4-421C-A018-CA1F5F0E894B}"/>
    <hyperlink ref="A38" location="Tab27!A1" display="Tabell 28" xr:uid="{0B5CF749-93A5-4204-B6DF-46FA7BD7121C}"/>
    <hyperlink ref="B39" location="Tab28!A1" display="Tidsserie över summan av antalet unga arbetslösa och i program med aktivitetsstöd i Hela staden och stadsdelsområdena" xr:uid="{2E115350-ED2F-4259-8AA0-DD7D4A978F75}"/>
    <hyperlink ref="A39" location="Tab28!A1" display="Tabell 29" xr:uid="{82F3EEFF-BE8F-46A2-841E-8CCD8981EACF}"/>
    <hyperlink ref="B40" location="Tab29!A1" display="Tidsserie över andelen arbetslösa av befolkning i Hela staden och stadsdelsområdena" xr:uid="{3E5333F4-7CA4-476A-BDB1-EFA206061280}"/>
    <hyperlink ref="A40" location="Tab29!A1" display="Tabell 30" xr:uid="{185A3618-E909-45B7-ACD1-3702E9B59B5C}"/>
    <hyperlink ref="B41" location="Tab30!A1" display="Tidsserie över andelen i program med aktivitetsstöd av befolkningen i Hela staden och stadsdelsområdena" xr:uid="{7044A465-4B3B-472A-B018-17232AD8E52C}"/>
    <hyperlink ref="A41" location="Tab30!A1" display="Tabell 31" xr:uid="{33F6FC4E-A564-4D89-9034-F0EB68F9A91B}"/>
    <hyperlink ref="B42" location="Tab31!A1" display="Tidsserie över andelen arbetslösa och i program med aktivitetsstöd av befolkningen i Hela staden och stadsdelsområdena" xr:uid="{A2E20859-CBD1-4383-8FFF-A4776C73ED3A}"/>
    <hyperlink ref="A42" location="Tab31!A1" display="Tabell 32" xr:uid="{142CA47E-BEB9-41C2-8CF3-569C08E87A38}"/>
    <hyperlink ref="B43" location="Tab32!A1" display="Tidsserie över andelen unga arbetslösa av befolkning i Hela staden och stadsdelsområdena" xr:uid="{A04FC3C0-29DE-4954-A62A-C36B9E0B302B}"/>
    <hyperlink ref="A43" location="Tab32!A1" display="Tabell 33" xr:uid="{F3874BA1-230A-45CC-8F10-A413ACA141EF}"/>
    <hyperlink ref="B44" location="Tab33!A1" display="Tidsserie över andelen unga arbetslösa och i program med aktivitetsstöd av befolkningen i Hela staden och stadsdelsområdena" xr:uid="{9EDC799E-423D-4A69-AEEB-242C94454C5A}"/>
    <hyperlink ref="A44" location="Tab33!A1" display="Tabell 34" xr:uid="{4D8486C0-F08B-4747-940B-7DD4A48E9B71}"/>
    <hyperlink ref="B45" location="Tab34!A1" display="Tidsserie över varsel i Stockholms stad och i länet samt stadens andel av länet" xr:uid="{74FBE9BD-D52B-4A3E-9C69-6DDE13EF0F02}"/>
    <hyperlink ref="A45" location="Tab34!A1" display="Tabell 35" xr:uid="{1BDEF6A2-D6BA-434C-A57C-1BB503289E0D}"/>
    <hyperlink ref="B46" location="Tab35!A1" display="Tidsserie över nyanmälda och kvarstående platser i Stockholms stad och i länet" xr:uid="{3CADA59D-B92B-4F8E-9B97-17E203E27173}"/>
    <hyperlink ref="A46" location="Tab35!A1" display="Tabell 36" xr:uid="{4229218D-CAF6-4EA1-9357-42916182F8A3}"/>
    <hyperlink ref="B14" location="'Tab9'!A1" display="Tabell 9 Antalet kvarstående i UGA1 eller JOB2 i Hela staden efter kön över tid" xr:uid="{A99C0224-9BEE-4700-9853-A354D72E7466}"/>
    <hyperlink ref="B30" location="'Tab20-21'!A25" display="Antalet långtidsarbetslösa per stadsdelsområdena över tid" xr:uid="{44A3C109-2106-4B17-8869-48984E49471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72015-E3A1-4DA1-86E3-A527E8AAA0E3}">
  <sheetPr codeName="Blad3">
    <pageSetUpPr fitToPage="1"/>
  </sheetPr>
  <dimension ref="A1:N36"/>
  <sheetViews>
    <sheetView zoomScaleNormal="100" workbookViewId="0">
      <selection activeCell="A41" sqref="A41"/>
    </sheetView>
  </sheetViews>
  <sheetFormatPr defaultColWidth="9.28515625" defaultRowHeight="11.25" x14ac:dyDescent="0.2"/>
  <cols>
    <col min="1" max="1" width="3.42578125" style="1" customWidth="1"/>
    <col min="2" max="2" width="2.7109375" style="1" customWidth="1"/>
    <col min="3" max="3" width="29.85546875" style="17" customWidth="1"/>
    <col min="4" max="4" width="9.5703125" style="26" customWidth="1"/>
    <col min="5" max="5" width="6.28515625" style="1" customWidth="1"/>
    <col min="6" max="6" width="0.5703125" style="1" customWidth="1"/>
    <col min="7" max="7" width="7.28515625" style="1" customWidth="1"/>
    <col min="8" max="8" width="6.28515625" style="1" customWidth="1"/>
    <col min="9" max="9" width="0.5703125" style="1" customWidth="1"/>
    <col min="10" max="10" width="6.85546875" style="1" customWidth="1"/>
    <col min="11" max="11" width="6.28515625" style="1" customWidth="1"/>
    <col min="12" max="12" width="0.7109375" style="1" customWidth="1"/>
    <col min="13" max="13" width="6.28515625" style="1" customWidth="1"/>
    <col min="14" max="14" width="11.42578125" style="1" customWidth="1"/>
    <col min="15" max="16384" width="9.28515625" style="1"/>
  </cols>
  <sheetData>
    <row r="1" spans="1:14" ht="19.5" customHeight="1" thickBot="1" x14ac:dyDescent="0.25">
      <c r="A1" s="201" t="s">
        <v>294</v>
      </c>
      <c r="B1" s="201"/>
      <c r="C1" s="201"/>
      <c r="D1" s="201"/>
      <c r="E1" s="201"/>
      <c r="F1" s="201"/>
      <c r="G1" s="201"/>
      <c r="H1" s="201"/>
      <c r="I1" s="201"/>
      <c r="J1" s="201"/>
      <c r="K1" s="201"/>
      <c r="L1" s="201"/>
      <c r="M1" s="201"/>
      <c r="N1" s="201"/>
    </row>
    <row r="2" spans="1:14" x14ac:dyDescent="0.2">
      <c r="A2" s="2"/>
      <c r="B2" s="2"/>
      <c r="C2" s="3"/>
      <c r="D2" s="148" t="str">
        <f>Månad!A2</f>
        <v>Aug-26</v>
      </c>
      <c r="E2" s="4"/>
      <c r="F2" s="2"/>
      <c r="G2" s="149" t="str">
        <f>Månad!A3</f>
        <v>Jul-26</v>
      </c>
      <c r="H2" s="150"/>
      <c r="I2" s="5"/>
      <c r="J2" s="149" t="str">
        <f>Månad!A4</f>
        <v>Aug-25</v>
      </c>
      <c r="K2" s="150"/>
      <c r="L2" s="5"/>
      <c r="M2" s="6" t="s">
        <v>179</v>
      </c>
      <c r="N2" s="7"/>
    </row>
    <row r="3" spans="1:14" ht="24" customHeight="1" x14ac:dyDescent="0.2">
      <c r="A3" s="8" t="s">
        <v>31</v>
      </c>
      <c r="B3" s="8"/>
      <c r="C3" s="9"/>
      <c r="D3" s="11" t="s">
        <v>32</v>
      </c>
      <c r="E3" s="11" t="s">
        <v>33</v>
      </c>
      <c r="F3" s="11"/>
      <c r="G3" s="11" t="s">
        <v>32</v>
      </c>
      <c r="H3" s="11" t="s">
        <v>33</v>
      </c>
      <c r="I3" s="11"/>
      <c r="J3" s="11" t="s">
        <v>32</v>
      </c>
      <c r="K3" s="11" t="s">
        <v>33</v>
      </c>
      <c r="L3" s="11"/>
      <c r="M3" s="163" t="str">
        <f>G2</f>
        <v>Jul-26</v>
      </c>
      <c r="N3" s="163" t="str">
        <f>J2</f>
        <v>Aug-25</v>
      </c>
    </row>
    <row r="4" spans="1:14" ht="12" hidden="1" customHeight="1" x14ac:dyDescent="0.2">
      <c r="A4" s="36"/>
      <c r="B4" s="36"/>
      <c r="C4" s="136"/>
      <c r="D4" s="162" t="s">
        <v>272</v>
      </c>
      <c r="E4" s="162" t="s">
        <v>273</v>
      </c>
      <c r="F4" s="162" t="s">
        <v>274</v>
      </c>
      <c r="G4" s="162" t="s">
        <v>275</v>
      </c>
      <c r="H4" s="162" t="s">
        <v>276</v>
      </c>
      <c r="I4" s="162" t="s">
        <v>277</v>
      </c>
      <c r="J4" s="162" t="s">
        <v>278</v>
      </c>
      <c r="K4" s="162" t="s">
        <v>279</v>
      </c>
      <c r="L4" s="11"/>
      <c r="M4" s="140"/>
      <c r="N4" s="140"/>
    </row>
    <row r="5" spans="1:14" s="13" customFormat="1" ht="12" customHeight="1" x14ac:dyDescent="0.2">
      <c r="A5" s="151" t="s">
        <v>210</v>
      </c>
      <c r="B5" s="151"/>
      <c r="C5" s="152"/>
      <c r="D5" s="154">
        <v>23968</v>
      </c>
      <c r="E5" s="155">
        <v>43.995741400198199</v>
      </c>
      <c r="F5" s="155"/>
      <c r="G5" s="154">
        <v>24640</v>
      </c>
      <c r="H5" s="155">
        <v>44.487776694471499</v>
      </c>
      <c r="I5" s="155"/>
      <c r="J5" s="154">
        <v>25013</v>
      </c>
      <c r="K5" s="155">
        <v>44.515038263036097</v>
      </c>
      <c r="L5" s="155"/>
      <c r="M5" s="16">
        <f>IFERROR(D5/G5*100-100,"-")</f>
        <v>-2.7272727272727195</v>
      </c>
      <c r="N5" s="16">
        <f>IFERROR(D5/J5*100-100,"-")</f>
        <v>-4.1778275296845635</v>
      </c>
    </row>
    <row r="6" spans="1:14" s="13" customFormat="1" ht="12" customHeight="1" x14ac:dyDescent="0.2">
      <c r="A6" s="27"/>
      <c r="B6" s="27"/>
      <c r="C6" s="66" t="s">
        <v>180</v>
      </c>
      <c r="D6" s="31">
        <v>5406</v>
      </c>
      <c r="E6" s="87">
        <v>9.9232717794339003</v>
      </c>
      <c r="F6" s="87"/>
      <c r="G6" s="31">
        <v>5520</v>
      </c>
      <c r="H6" s="87">
        <v>9.9664175062290106</v>
      </c>
      <c r="I6" s="87"/>
      <c r="J6" s="31">
        <v>5617</v>
      </c>
      <c r="K6" s="87">
        <v>9.9964406478020997</v>
      </c>
      <c r="L6" s="87"/>
      <c r="M6" s="87">
        <f t="shared" ref="M6:M31" si="0">IFERROR(D6/G6*100-100,"-")</f>
        <v>-2.0652173913043583</v>
      </c>
      <c r="N6" s="87">
        <f t="shared" ref="N6:N31" si="1">IFERROR(D6/J6*100-100,"-")</f>
        <v>-3.756453622930394</v>
      </c>
    </row>
    <row r="7" spans="1:14" s="13" customFormat="1" ht="12" customHeight="1" x14ac:dyDescent="0.2">
      <c r="A7" s="13" t="s">
        <v>34</v>
      </c>
      <c r="C7" s="14"/>
      <c r="D7" s="15">
        <v>14183</v>
      </c>
      <c r="E7" s="16">
        <v>26.034362494952099</v>
      </c>
      <c r="F7" s="16"/>
      <c r="G7" s="15">
        <v>14191</v>
      </c>
      <c r="H7" s="16">
        <v>25.6219983389304</v>
      </c>
      <c r="I7" s="16"/>
      <c r="J7" s="15">
        <v>15017</v>
      </c>
      <c r="K7" s="16">
        <v>26.725395977931999</v>
      </c>
      <c r="L7" s="16"/>
      <c r="M7" s="16">
        <f t="shared" si="0"/>
        <v>-5.6373758015652697E-2</v>
      </c>
      <c r="N7" s="16">
        <f t="shared" si="1"/>
        <v>-5.5537058000932262</v>
      </c>
    </row>
    <row r="8" spans="1:14" ht="13.15" customHeight="1" x14ac:dyDescent="0.2">
      <c r="B8" s="13" t="s">
        <v>35</v>
      </c>
      <c r="D8" s="31">
        <v>295</v>
      </c>
      <c r="E8" s="87">
        <v>0.54150299203348096</v>
      </c>
      <c r="F8" s="87"/>
      <c r="G8" s="31">
        <v>309</v>
      </c>
      <c r="H8" s="87">
        <v>0.55790271909868905</v>
      </c>
      <c r="I8" s="87"/>
      <c r="J8" s="31">
        <v>247</v>
      </c>
      <c r="K8" s="87">
        <v>0.43957999644064799</v>
      </c>
      <c r="L8" s="87"/>
      <c r="M8" s="87">
        <f t="shared" si="0"/>
        <v>-4.5307443365695832</v>
      </c>
      <c r="N8" s="87">
        <f t="shared" si="1"/>
        <v>19.433198380566807</v>
      </c>
    </row>
    <row r="9" spans="1:14" ht="13.15" customHeight="1" x14ac:dyDescent="0.2">
      <c r="B9" s="13" t="s">
        <v>36</v>
      </c>
      <c r="D9" s="31">
        <v>150</v>
      </c>
      <c r="E9" s="87">
        <v>0.27534050442380398</v>
      </c>
      <c r="F9" s="87"/>
      <c r="G9" s="31">
        <v>152</v>
      </c>
      <c r="H9" s="87">
        <v>0.27443758350485697</v>
      </c>
      <c r="I9" s="87"/>
      <c r="J9" s="31">
        <v>143</v>
      </c>
      <c r="K9" s="87">
        <v>0.25449368214984902</v>
      </c>
      <c r="L9" s="87"/>
      <c r="M9" s="87">
        <f t="shared" si="0"/>
        <v>-1.3157894736842195</v>
      </c>
      <c r="N9" s="87">
        <f t="shared" si="1"/>
        <v>4.8951048951048932</v>
      </c>
    </row>
    <row r="10" spans="1:14" s="13" customFormat="1" ht="13.15" customHeight="1" x14ac:dyDescent="0.2">
      <c r="A10" s="1"/>
      <c r="B10" s="13" t="s">
        <v>37</v>
      </c>
      <c r="C10" s="17"/>
      <c r="D10" s="31">
        <v>140</v>
      </c>
      <c r="E10" s="87">
        <v>0.25698447079554998</v>
      </c>
      <c r="F10" s="87"/>
      <c r="G10" s="31">
        <v>143</v>
      </c>
      <c r="H10" s="87">
        <v>0.25818798974470097</v>
      </c>
      <c r="I10" s="87"/>
      <c r="J10" s="31">
        <v>115</v>
      </c>
      <c r="K10" s="87">
        <v>0.204662751379249</v>
      </c>
      <c r="L10" s="87"/>
      <c r="M10" s="87">
        <f t="shared" si="0"/>
        <v>-2.097902097902093</v>
      </c>
      <c r="N10" s="87">
        <f t="shared" si="1"/>
        <v>21.739130434782624</v>
      </c>
    </row>
    <row r="11" spans="1:14" s="13" customFormat="1" ht="13.15" customHeight="1" x14ac:dyDescent="0.2">
      <c r="A11" s="1"/>
      <c r="B11" s="13" t="s">
        <v>38</v>
      </c>
      <c r="C11" s="17"/>
      <c r="D11" s="31">
        <v>576</v>
      </c>
      <c r="E11" s="87">
        <v>1.0573075369874101</v>
      </c>
      <c r="F11" s="87"/>
      <c r="G11" s="31">
        <v>629</v>
      </c>
      <c r="H11" s="87">
        <v>1.1356660527931199</v>
      </c>
      <c r="I11" s="87"/>
      <c r="J11" s="31">
        <v>1121</v>
      </c>
      <c r="K11" s="87">
        <v>1.99501690692294</v>
      </c>
      <c r="L11" s="87"/>
      <c r="M11" s="87">
        <f t="shared" si="0"/>
        <v>-8.4260731319554765</v>
      </c>
      <c r="N11" s="87">
        <f t="shared" si="1"/>
        <v>-48.617305976806421</v>
      </c>
    </row>
    <row r="12" spans="1:14" ht="13.15" customHeight="1" x14ac:dyDescent="0.2">
      <c r="B12" s="13" t="s">
        <v>194</v>
      </c>
      <c r="C12" s="20"/>
      <c r="D12" s="31">
        <v>9497</v>
      </c>
      <c r="E12" s="87">
        <v>17.432725136752399</v>
      </c>
      <c r="F12" s="87"/>
      <c r="G12" s="31">
        <v>9574</v>
      </c>
      <c r="H12" s="87">
        <v>17.285956739970398</v>
      </c>
      <c r="I12" s="87"/>
      <c r="J12" s="31">
        <v>9775</v>
      </c>
      <c r="K12" s="87">
        <v>17.396333867236201</v>
      </c>
      <c r="L12" s="87"/>
      <c r="M12" s="87">
        <f t="shared" si="0"/>
        <v>-0.80426154167537334</v>
      </c>
      <c r="N12" s="87">
        <f t="shared" si="1"/>
        <v>-2.8439897698209791</v>
      </c>
    </row>
    <row r="13" spans="1:14" ht="13.15" customHeight="1" x14ac:dyDescent="0.2">
      <c r="B13" s="13"/>
      <c r="C13" s="20" t="s">
        <v>195</v>
      </c>
      <c r="D13" s="31">
        <v>871</v>
      </c>
      <c r="E13" s="87">
        <v>1.59881052902089</v>
      </c>
      <c r="F13" s="87"/>
      <c r="G13" s="31">
        <v>889</v>
      </c>
      <c r="H13" s="87">
        <v>1.60509876141985</v>
      </c>
      <c r="I13" s="87"/>
      <c r="J13" s="31">
        <v>1017</v>
      </c>
      <c r="K13" s="87">
        <v>1.8099305926321401</v>
      </c>
      <c r="L13" s="87"/>
      <c r="M13" s="87">
        <f>IFERROR(D13/G13*100-100,"-")</f>
        <v>-2.0247469066366648</v>
      </c>
      <c r="N13" s="87">
        <f>IFERROR(D13/J13*100-100,"-")</f>
        <v>-14.355948869223198</v>
      </c>
    </row>
    <row r="14" spans="1:14" s="13" customFormat="1" ht="12" customHeight="1" x14ac:dyDescent="0.2">
      <c r="A14" s="13" t="s">
        <v>39</v>
      </c>
      <c r="C14" s="14"/>
      <c r="D14" s="15">
        <v>8706</v>
      </c>
      <c r="E14" s="16">
        <v>15.9807628767576</v>
      </c>
      <c r="F14" s="16"/>
      <c r="G14" s="15">
        <v>8727</v>
      </c>
      <c r="H14" s="16">
        <v>15.756689416097901</v>
      </c>
      <c r="I14" s="16"/>
      <c r="J14" s="15">
        <v>8617</v>
      </c>
      <c r="K14" s="16">
        <v>15.335468944652099</v>
      </c>
      <c r="L14" s="16"/>
      <c r="M14" s="16">
        <f t="shared" si="0"/>
        <v>-0.2406325197662369</v>
      </c>
      <c r="N14" s="16">
        <f t="shared" si="1"/>
        <v>1.0328420564001277</v>
      </c>
    </row>
    <row r="15" spans="1:14" ht="13.15" customHeight="1" x14ac:dyDescent="0.2">
      <c r="B15" s="13" t="s">
        <v>40</v>
      </c>
      <c r="C15" s="14"/>
      <c r="D15" s="31">
        <v>2597</v>
      </c>
      <c r="E15" s="87">
        <v>4.7670619332574597</v>
      </c>
      <c r="F15" s="87"/>
      <c r="G15" s="31">
        <v>2598</v>
      </c>
      <c r="H15" s="87">
        <v>4.6907160654317002</v>
      </c>
      <c r="I15" s="87"/>
      <c r="J15" s="31">
        <v>2495</v>
      </c>
      <c r="K15" s="87">
        <v>4.44029186688023</v>
      </c>
      <c r="L15" s="87"/>
      <c r="M15" s="87">
        <f t="shared" si="0"/>
        <v>-3.8491147036182838E-2</v>
      </c>
      <c r="N15" s="87">
        <f t="shared" si="1"/>
        <v>4.0881763527054176</v>
      </c>
    </row>
    <row r="16" spans="1:14" ht="13.15" customHeight="1" x14ac:dyDescent="0.2">
      <c r="B16" s="13" t="s">
        <v>41</v>
      </c>
      <c r="C16" s="14"/>
      <c r="D16" s="31">
        <v>3827</v>
      </c>
      <c r="E16" s="87">
        <v>7.02485406953266</v>
      </c>
      <c r="F16" s="87"/>
      <c r="G16" s="31">
        <v>3848</v>
      </c>
      <c r="H16" s="87">
        <v>6.9476040876755896</v>
      </c>
      <c r="I16" s="87"/>
      <c r="J16" s="31">
        <v>3696</v>
      </c>
      <c r="K16" s="87">
        <v>6.57768286171917</v>
      </c>
      <c r="L16" s="87"/>
      <c r="M16" s="87">
        <f t="shared" si="0"/>
        <v>-0.54573804573804807</v>
      </c>
      <c r="N16" s="87">
        <f t="shared" si="1"/>
        <v>3.5443722943722946</v>
      </c>
    </row>
    <row r="17" spans="1:14" ht="13.15" customHeight="1" x14ac:dyDescent="0.2">
      <c r="B17" s="13" t="s">
        <v>42</v>
      </c>
      <c r="C17" s="14"/>
      <c r="D17" s="31">
        <v>1152</v>
      </c>
      <c r="E17" s="87">
        <v>2.1146150739748202</v>
      </c>
      <c r="F17" s="87"/>
      <c r="G17" s="31">
        <v>1123</v>
      </c>
      <c r="H17" s="87">
        <v>2.02758819918391</v>
      </c>
      <c r="I17" s="87"/>
      <c r="J17" s="31">
        <v>1003</v>
      </c>
      <c r="K17" s="87">
        <v>1.78501512724684</v>
      </c>
      <c r="L17" s="87"/>
      <c r="M17" s="87">
        <f t="shared" si="0"/>
        <v>2.5823686553873415</v>
      </c>
      <c r="N17" s="87">
        <f t="shared" si="1"/>
        <v>14.855433698903298</v>
      </c>
    </row>
    <row r="18" spans="1:14" ht="13.15" customHeight="1" x14ac:dyDescent="0.2">
      <c r="B18" s="13" t="s">
        <v>43</v>
      </c>
      <c r="C18" s="14"/>
      <c r="D18" s="31">
        <v>1114</v>
      </c>
      <c r="E18" s="87">
        <v>2.0448621461874499</v>
      </c>
      <c r="F18" s="87"/>
      <c r="G18" s="31">
        <v>1142</v>
      </c>
      <c r="H18" s="87">
        <v>2.0618928971220201</v>
      </c>
      <c r="I18" s="87"/>
      <c r="J18" s="31">
        <v>1423</v>
      </c>
      <c r="K18" s="87">
        <v>2.5324790888058399</v>
      </c>
      <c r="L18" s="87"/>
      <c r="M18" s="87">
        <f t="shared" si="0"/>
        <v>-2.4518388791593679</v>
      </c>
      <c r="N18" s="87">
        <f t="shared" si="1"/>
        <v>-21.714687280393534</v>
      </c>
    </row>
    <row r="19" spans="1:14" s="13" customFormat="1" ht="12" customHeight="1" x14ac:dyDescent="0.2">
      <c r="A19" s="13" t="s">
        <v>44</v>
      </c>
      <c r="C19" s="14"/>
      <c r="D19" s="15">
        <v>3009</v>
      </c>
      <c r="E19" s="16">
        <v>5.5233305187415098</v>
      </c>
      <c r="F19" s="16"/>
      <c r="G19" s="15">
        <v>3015</v>
      </c>
      <c r="H19" s="16">
        <v>5.4436139096522602</v>
      </c>
      <c r="I19" s="16"/>
      <c r="J19" s="15">
        <v>2849</v>
      </c>
      <c r="K19" s="16">
        <v>5.0702972059085196</v>
      </c>
      <c r="L19" s="16"/>
      <c r="M19" s="16">
        <f t="shared" si="0"/>
        <v>-0.19900497512436743</v>
      </c>
      <c r="N19" s="16">
        <f t="shared" si="1"/>
        <v>5.6160056160056087</v>
      </c>
    </row>
    <row r="20" spans="1:14" ht="13.15" customHeight="1" x14ac:dyDescent="0.2">
      <c r="A20" s="13"/>
      <c r="B20" s="13" t="s">
        <v>45</v>
      </c>
      <c r="C20" s="14"/>
      <c r="D20" s="31">
        <v>355</v>
      </c>
      <c r="E20" s="87">
        <v>0.65163919380300295</v>
      </c>
      <c r="F20" s="87"/>
      <c r="G20" s="31">
        <v>362</v>
      </c>
      <c r="H20" s="87">
        <v>0.65359477124182996</v>
      </c>
      <c r="I20" s="87"/>
      <c r="J20" s="31">
        <v>342</v>
      </c>
      <c r="K20" s="87">
        <v>0.60864922584089698</v>
      </c>
      <c r="L20" s="87"/>
      <c r="M20" s="87">
        <f>IFERROR(D20/G20*100-100,"-")</f>
        <v>-1.9337016574585704</v>
      </c>
      <c r="N20" s="87">
        <f t="shared" si="1"/>
        <v>3.8011695906432692</v>
      </c>
    </row>
    <row r="21" spans="1:14" ht="13.15" customHeight="1" x14ac:dyDescent="0.2">
      <c r="A21" s="13"/>
      <c r="B21" s="13"/>
      <c r="C21" s="20" t="s">
        <v>197</v>
      </c>
      <c r="D21" s="31">
        <v>355</v>
      </c>
      <c r="E21" s="87">
        <v>0.65163919380300295</v>
      </c>
      <c r="F21" s="87"/>
      <c r="G21" s="31">
        <v>362</v>
      </c>
      <c r="H21" s="87">
        <v>0.65359477124182996</v>
      </c>
      <c r="I21" s="87"/>
      <c r="J21" s="31">
        <v>342</v>
      </c>
      <c r="K21" s="87">
        <v>0.60864922584089698</v>
      </c>
      <c r="L21" s="87"/>
      <c r="M21" s="87">
        <f>IFERROR(D21/G21*100-100,"-")</f>
        <v>-1.9337016574585704</v>
      </c>
      <c r="N21" s="87">
        <f>IFERROR(D21/J21*100-100,"-")</f>
        <v>3.8011695906432692</v>
      </c>
    </row>
    <row r="22" spans="1:14" ht="13.15" customHeight="1" x14ac:dyDescent="0.2">
      <c r="C22" s="20" t="s">
        <v>196</v>
      </c>
      <c r="D22" s="31">
        <v>68</v>
      </c>
      <c r="E22" s="87">
        <v>0.124821028672125</v>
      </c>
      <c r="F22" s="87"/>
      <c r="G22" s="31">
        <v>68</v>
      </c>
      <c r="H22" s="87">
        <v>0.122774708410068</v>
      </c>
      <c r="I22" s="87"/>
      <c r="J22" s="31">
        <v>82</v>
      </c>
      <c r="K22" s="87">
        <v>0.145933440113899</v>
      </c>
      <c r="L22" s="87"/>
      <c r="M22" s="153">
        <f t="shared" si="0"/>
        <v>0</v>
      </c>
      <c r="N22" s="153">
        <f t="shared" si="1"/>
        <v>-17.073170731707322</v>
      </c>
    </row>
    <row r="23" spans="1:14" ht="13.15" customHeight="1" x14ac:dyDescent="0.2">
      <c r="B23" s="13" t="s">
        <v>46</v>
      </c>
      <c r="D23" s="31">
        <v>2654</v>
      </c>
      <c r="E23" s="87">
        <v>4.8716913249385101</v>
      </c>
      <c r="F23" s="87"/>
      <c r="G23" s="31">
        <v>2653</v>
      </c>
      <c r="H23" s="87">
        <v>4.7900191384104298</v>
      </c>
      <c r="I23" s="87"/>
      <c r="J23" s="31">
        <v>2507</v>
      </c>
      <c r="K23" s="87">
        <v>4.4616479800676299</v>
      </c>
      <c r="L23" s="87"/>
      <c r="M23" s="87">
        <f t="shared" si="0"/>
        <v>3.7693177534862343E-2</v>
      </c>
      <c r="N23" s="87">
        <f t="shared" si="1"/>
        <v>5.8635819704826417</v>
      </c>
    </row>
    <row r="24" spans="1:14" ht="13.15" customHeight="1" x14ac:dyDescent="0.2">
      <c r="C24" s="20" t="s">
        <v>47</v>
      </c>
      <c r="D24" s="31">
        <v>1428</v>
      </c>
      <c r="E24" s="87">
        <v>2.6212416021146101</v>
      </c>
      <c r="F24" s="87"/>
      <c r="G24" s="31">
        <v>1420</v>
      </c>
      <c r="H24" s="87">
        <v>2.5638247932690601</v>
      </c>
      <c r="I24" s="87"/>
      <c r="J24" s="31">
        <v>1331</v>
      </c>
      <c r="K24" s="87">
        <v>2.3687488877024401</v>
      </c>
      <c r="L24" s="87"/>
      <c r="M24" s="87">
        <f t="shared" si="0"/>
        <v>0.56338028169014365</v>
      </c>
      <c r="N24" s="87">
        <f t="shared" si="1"/>
        <v>7.2877535687453161</v>
      </c>
    </row>
    <row r="25" spans="1:14" ht="13.15" customHeight="1" x14ac:dyDescent="0.2">
      <c r="C25" s="20" t="s">
        <v>48</v>
      </c>
      <c r="D25" s="31">
        <v>187</v>
      </c>
      <c r="E25" s="87">
        <v>0.34325782884834199</v>
      </c>
      <c r="F25" s="87"/>
      <c r="G25" s="31">
        <v>186</v>
      </c>
      <c r="H25" s="87">
        <v>0.33582493770989102</v>
      </c>
      <c r="I25" s="87"/>
      <c r="J25" s="31">
        <v>198</v>
      </c>
      <c r="K25" s="87">
        <v>0.35237586759209799</v>
      </c>
      <c r="L25" s="87"/>
      <c r="M25" s="87">
        <f t="shared" si="0"/>
        <v>0.53763440860214473</v>
      </c>
      <c r="N25" s="87">
        <f t="shared" si="1"/>
        <v>-5.5555555555555571</v>
      </c>
    </row>
    <row r="26" spans="1:14" ht="13.15" customHeight="1" x14ac:dyDescent="0.2">
      <c r="C26" s="20" t="s">
        <v>49</v>
      </c>
      <c r="D26" s="31">
        <v>305</v>
      </c>
      <c r="E26" s="87">
        <v>0.55985902566173495</v>
      </c>
      <c r="F26" s="87"/>
      <c r="G26" s="31">
        <v>305</v>
      </c>
      <c r="H26" s="87">
        <v>0.55068067742750904</v>
      </c>
      <c r="I26" s="87"/>
      <c r="J26" s="31">
        <v>230</v>
      </c>
      <c r="K26" s="87">
        <v>0.40932550275849799</v>
      </c>
      <c r="L26" s="87"/>
      <c r="M26" s="87">
        <f>IFERROR(D26/G26*100-100,"-")</f>
        <v>0</v>
      </c>
      <c r="N26" s="87">
        <f>IFERROR(D26/J26*100-100,"-")</f>
        <v>32.608695652173907</v>
      </c>
    </row>
    <row r="27" spans="1:14" ht="13.15" customHeight="1" x14ac:dyDescent="0.2">
      <c r="C27" s="20" t="s">
        <v>50</v>
      </c>
      <c r="D27" s="31">
        <v>666</v>
      </c>
      <c r="E27" s="87">
        <v>1.2225118396416901</v>
      </c>
      <c r="F27" s="87"/>
      <c r="G27" s="31">
        <v>674</v>
      </c>
      <c r="H27" s="87">
        <v>1.2169140215939001</v>
      </c>
      <c r="I27" s="87"/>
      <c r="J27" s="31">
        <v>666</v>
      </c>
      <c r="K27" s="87">
        <v>1.18526428190069</v>
      </c>
      <c r="L27" s="87"/>
      <c r="M27" s="87">
        <f>IFERROR(D27/G27*100-100,"-")</f>
        <v>-1.1869436201780417</v>
      </c>
      <c r="N27" s="87">
        <f>IFERROR(D27/J27*100-100,"-")</f>
        <v>0</v>
      </c>
    </row>
    <row r="28" spans="1:14" ht="13.15" customHeight="1" x14ac:dyDescent="0.2">
      <c r="C28" s="20" t="s">
        <v>187</v>
      </c>
      <c r="D28" s="31">
        <v>68</v>
      </c>
      <c r="E28" s="87">
        <v>0.124821028672125</v>
      </c>
      <c r="F28" s="87"/>
      <c r="G28" s="31">
        <v>68</v>
      </c>
      <c r="H28" s="87">
        <v>0.122774708410068</v>
      </c>
      <c r="I28" s="87"/>
      <c r="J28" s="31">
        <v>82</v>
      </c>
      <c r="K28" s="87">
        <v>0.145933440113899</v>
      </c>
      <c r="L28" s="87"/>
      <c r="M28" s="153">
        <f t="shared" si="0"/>
        <v>0</v>
      </c>
      <c r="N28" s="153">
        <f t="shared" si="1"/>
        <v>-17.073170731707322</v>
      </c>
    </row>
    <row r="29" spans="1:14" s="13" customFormat="1" ht="12" customHeight="1" x14ac:dyDescent="0.2">
      <c r="A29" s="13" t="s">
        <v>190</v>
      </c>
      <c r="C29" s="14"/>
      <c r="D29" s="15">
        <v>3415</v>
      </c>
      <c r="E29" s="16">
        <v>6.2685854840486099</v>
      </c>
      <c r="F29" s="16"/>
      <c r="G29" s="15">
        <v>3615</v>
      </c>
      <c r="H29" s="16">
        <v>6.5269201603293201</v>
      </c>
      <c r="I29" s="16"/>
      <c r="J29" s="15">
        <v>3418</v>
      </c>
      <c r="K29" s="16">
        <v>6.0829329062110702</v>
      </c>
      <c r="L29" s="16"/>
      <c r="M29" s="16">
        <f t="shared" si="0"/>
        <v>-5.5325034578146699</v>
      </c>
      <c r="N29" s="16">
        <f t="shared" si="1"/>
        <v>-8.777062609712516E-2</v>
      </c>
    </row>
    <row r="30" spans="1:14" ht="13.15" customHeight="1" x14ac:dyDescent="0.2">
      <c r="C30" s="21" t="s">
        <v>51</v>
      </c>
      <c r="D30" s="31">
        <v>3378</v>
      </c>
      <c r="E30" s="87">
        <v>6.2006681596240698</v>
      </c>
      <c r="F30" s="87"/>
      <c r="G30" s="31">
        <v>3570</v>
      </c>
      <c r="H30" s="87">
        <v>6.4456721915285504</v>
      </c>
      <c r="I30" s="87"/>
      <c r="J30" s="31">
        <v>3396</v>
      </c>
      <c r="K30" s="87">
        <v>6.0437800320341699</v>
      </c>
      <c r="L30" s="87"/>
      <c r="M30" s="87">
        <f t="shared" si="0"/>
        <v>-5.378151260504211</v>
      </c>
      <c r="N30" s="87">
        <f t="shared" si="1"/>
        <v>-0.5300353356890497</v>
      </c>
    </row>
    <row r="31" spans="1:14" s="13" customFormat="1" ht="12" customHeight="1" x14ac:dyDescent="0.2">
      <c r="A31" s="13" t="s">
        <v>367</v>
      </c>
      <c r="C31" s="14"/>
      <c r="D31" s="15">
        <v>1197</v>
      </c>
      <c r="E31" s="16">
        <v>2.19721722530196</v>
      </c>
      <c r="F31" s="16"/>
      <c r="G31" s="15">
        <v>1198</v>
      </c>
      <c r="H31" s="16">
        <v>2.16300148051854</v>
      </c>
      <c r="I31" s="16"/>
      <c r="J31" s="15">
        <v>1276</v>
      </c>
      <c r="K31" s="16">
        <v>2.2708667022601898</v>
      </c>
      <c r="L31" s="16"/>
      <c r="M31" s="16">
        <f t="shared" si="0"/>
        <v>-8.3472454090156134E-2</v>
      </c>
      <c r="N31" s="16">
        <f t="shared" si="1"/>
        <v>-6.1912225705329149</v>
      </c>
    </row>
    <row r="32" spans="1:14" s="13" customFormat="1" ht="12" customHeight="1" x14ac:dyDescent="0.2">
      <c r="C32" s="14"/>
      <c r="D32" s="15"/>
      <c r="E32" s="16"/>
      <c r="F32" s="16"/>
      <c r="G32" s="15"/>
      <c r="H32" s="16"/>
      <c r="I32" s="16"/>
      <c r="J32" s="15"/>
      <c r="K32" s="16"/>
      <c r="L32" s="16"/>
      <c r="M32" s="16"/>
      <c r="N32" s="16"/>
    </row>
    <row r="33" spans="1:14" ht="12" customHeight="1" thickBot="1" x14ac:dyDescent="0.25">
      <c r="A33" s="22" t="s">
        <v>52</v>
      </c>
      <c r="B33" s="22"/>
      <c r="C33" s="23"/>
      <c r="D33" s="24">
        <v>54478</v>
      </c>
      <c r="E33" s="25">
        <v>100</v>
      </c>
      <c r="F33" s="25"/>
      <c r="G33" s="24">
        <v>55386</v>
      </c>
      <c r="H33" s="25">
        <v>100</v>
      </c>
      <c r="I33" s="25"/>
      <c r="J33" s="24">
        <v>56190</v>
      </c>
      <c r="K33" s="25">
        <v>100</v>
      </c>
      <c r="L33" s="25"/>
      <c r="M33" s="25">
        <f>D33/G33*100-100</f>
        <v>-1.6394034593579647</v>
      </c>
      <c r="N33" s="25">
        <f>D33/J33*100-100</f>
        <v>-3.0468054814023873</v>
      </c>
    </row>
    <row r="34" spans="1:14" ht="12.75" x14ac:dyDescent="0.2">
      <c r="A34" s="195" t="s">
        <v>373</v>
      </c>
      <c r="D34" s="147"/>
      <c r="E34" s="147"/>
      <c r="F34" s="147"/>
      <c r="N34" s="27"/>
    </row>
    <row r="35" spans="1:14" ht="23.1" customHeight="1" x14ac:dyDescent="0.2">
      <c r="A35" s="202" t="s">
        <v>293</v>
      </c>
      <c r="B35" s="202"/>
      <c r="C35" s="202"/>
      <c r="D35" s="202"/>
      <c r="E35" s="202"/>
      <c r="F35" s="202"/>
      <c r="G35" s="202"/>
      <c r="H35" s="202"/>
      <c r="I35" s="202"/>
      <c r="J35" s="202"/>
      <c r="K35" s="202"/>
      <c r="L35" s="202"/>
      <c r="M35" s="202"/>
      <c r="N35" s="202"/>
    </row>
    <row r="36" spans="1:14" x14ac:dyDescent="0.2">
      <c r="A36" s="36"/>
    </row>
  </sheetData>
  <mergeCells count="2">
    <mergeCell ref="A1:N1"/>
    <mergeCell ref="A35:N35"/>
  </mergeCells>
  <phoneticPr fontId="2" type="noConversion"/>
  <pageMargins left="0.75" right="0.75" top="1" bottom="1" header="0.5" footer="0.5"/>
  <pageSetup paperSize="9" scale="89" orientation="portrait" r:id="rId1"/>
  <headerFooter alignWithMargins="0">
    <oddHeader>&amp;C&amp;8Hela staden - Kvarstående sökande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EC53-7536-43F6-B26B-B28A478E68E5}">
  <sheetPr codeName="Blad4">
    <pageSetUpPr fitToPage="1"/>
  </sheetPr>
  <dimension ref="A1:M29"/>
  <sheetViews>
    <sheetView zoomScaleNormal="100" workbookViewId="0">
      <selection activeCell="N11" sqref="N11"/>
    </sheetView>
  </sheetViews>
  <sheetFormatPr defaultColWidth="9.28515625" defaultRowHeight="11.25" x14ac:dyDescent="0.2"/>
  <cols>
    <col min="1" max="1" width="7.28515625" style="1" customWidth="1"/>
    <col min="2" max="2" width="8" style="1" customWidth="1"/>
    <col min="3" max="3" width="9.5703125" style="1" customWidth="1"/>
    <col min="4" max="4" width="9" style="1" customWidth="1"/>
    <col min="5" max="5" width="7.7109375" style="1" customWidth="1"/>
    <col min="6" max="6" width="0.5703125" style="1" customWidth="1"/>
    <col min="7" max="7" width="8.28515625" style="1" customWidth="1"/>
    <col min="8" max="8" width="8.5703125" style="1" customWidth="1"/>
    <col min="9" max="9" width="9.28515625" style="1" customWidth="1"/>
    <col min="10" max="10" width="0.5703125" style="1" customWidth="1"/>
    <col min="11" max="11" width="8.85546875" style="1" customWidth="1"/>
    <col min="12" max="12" width="8.7109375" style="1" customWidth="1"/>
    <col min="13" max="13" width="10.28515625" style="1" customWidth="1"/>
    <col min="14" max="16384" width="9.28515625" style="1"/>
  </cols>
  <sheetData>
    <row r="1" spans="1:13" ht="18" customHeight="1" thickBot="1" x14ac:dyDescent="0.25">
      <c r="A1" s="201" t="s">
        <v>203</v>
      </c>
      <c r="B1" s="203"/>
      <c r="C1" s="203"/>
      <c r="D1" s="203"/>
      <c r="E1" s="203"/>
      <c r="F1" s="203"/>
      <c r="G1" s="203"/>
      <c r="H1" s="203"/>
      <c r="I1" s="203"/>
      <c r="J1" s="203"/>
      <c r="K1" s="203"/>
      <c r="L1" s="203"/>
      <c r="M1" s="203"/>
    </row>
    <row r="2" spans="1:13" x14ac:dyDescent="0.2">
      <c r="A2" s="2"/>
      <c r="B2" s="2"/>
      <c r="C2" s="4" t="s">
        <v>200</v>
      </c>
      <c r="D2" s="4"/>
      <c r="E2" s="4"/>
      <c r="F2" s="2"/>
      <c r="G2" s="4" t="s">
        <v>53</v>
      </c>
      <c r="H2" s="4"/>
      <c r="I2" s="4"/>
      <c r="J2" s="2"/>
      <c r="K2" s="4" t="s">
        <v>54</v>
      </c>
      <c r="L2" s="4"/>
      <c r="M2" s="4"/>
    </row>
    <row r="3" spans="1:13" x14ac:dyDescent="0.2">
      <c r="A3" s="8" t="s">
        <v>55</v>
      </c>
      <c r="B3" s="8" t="s">
        <v>56</v>
      </c>
      <c r="C3" s="28" t="str">
        <f>Månad!A2</f>
        <v>Aug-26</v>
      </c>
      <c r="D3" s="28" t="str">
        <f>Månad!A3</f>
        <v>Jul-26</v>
      </c>
      <c r="E3" s="28" t="str">
        <f>Månad!A4</f>
        <v>Aug-25</v>
      </c>
      <c r="F3" s="29"/>
      <c r="G3" s="28" t="str">
        <f t="shared" ref="G3:I3" si="0">C3</f>
        <v>Aug-26</v>
      </c>
      <c r="H3" s="28" t="str">
        <f t="shared" si="0"/>
        <v>Jul-26</v>
      </c>
      <c r="I3" s="28" t="str">
        <f t="shared" si="0"/>
        <v>Aug-25</v>
      </c>
      <c r="J3" s="29"/>
      <c r="K3" s="28" t="str">
        <f>C3</f>
        <v>Aug-26</v>
      </c>
      <c r="L3" s="28" t="str">
        <f t="shared" ref="L3:M3" si="1">D3</f>
        <v>Jul-26</v>
      </c>
      <c r="M3" s="28" t="str">
        <f t="shared" si="1"/>
        <v>Aug-25</v>
      </c>
    </row>
    <row r="4" spans="1:13" hidden="1" x14ac:dyDescent="0.2">
      <c r="A4" s="36"/>
      <c r="B4" s="36"/>
      <c r="C4" s="164" t="s">
        <v>272</v>
      </c>
      <c r="D4" s="164" t="s">
        <v>275</v>
      </c>
      <c r="E4" s="164" t="s">
        <v>278</v>
      </c>
      <c r="F4" s="165"/>
      <c r="G4" s="164" t="s">
        <v>272</v>
      </c>
      <c r="H4" s="164" t="s">
        <v>275</v>
      </c>
      <c r="I4" s="164" t="s">
        <v>278</v>
      </c>
      <c r="J4" s="176"/>
      <c r="K4" s="175"/>
      <c r="L4" s="175"/>
      <c r="M4" s="175"/>
    </row>
    <row r="5" spans="1:13" ht="13.5" customHeight="1" x14ac:dyDescent="0.2">
      <c r="A5" s="1" t="s">
        <v>57</v>
      </c>
      <c r="B5" s="30" t="s">
        <v>202</v>
      </c>
      <c r="C5" s="31">
        <v>351</v>
      </c>
      <c r="D5" s="31">
        <v>284</v>
      </c>
      <c r="E5" s="31">
        <v>374</v>
      </c>
      <c r="F5" s="31"/>
      <c r="G5" s="31">
        <v>21211</v>
      </c>
      <c r="H5" s="31">
        <v>21179</v>
      </c>
      <c r="I5" s="31">
        <v>20584</v>
      </c>
      <c r="J5" s="31"/>
      <c r="K5" s="32">
        <f t="shared" ref="K5:K11" si="2">C5/G5*100</f>
        <v>1.6548017538069868</v>
      </c>
      <c r="L5" s="32">
        <f t="shared" ref="L5:M11" si="3">D5/H5*100</f>
        <v>1.3409509419708203</v>
      </c>
      <c r="M5" s="32">
        <f t="shared" si="3"/>
        <v>1.8169452001554607</v>
      </c>
    </row>
    <row r="6" spans="1:13" x14ac:dyDescent="0.2">
      <c r="B6" s="30" t="s">
        <v>58</v>
      </c>
      <c r="C6" s="31">
        <v>700</v>
      </c>
      <c r="D6" s="31">
        <v>629</v>
      </c>
      <c r="E6" s="31">
        <v>719</v>
      </c>
      <c r="F6" s="31"/>
      <c r="G6" s="31">
        <v>27637</v>
      </c>
      <c r="H6" s="31">
        <v>27587</v>
      </c>
      <c r="I6" s="31">
        <v>27063</v>
      </c>
      <c r="J6" s="31"/>
      <c r="K6" s="32">
        <f t="shared" si="2"/>
        <v>2.5328364149509714</v>
      </c>
      <c r="L6" s="32">
        <f t="shared" si="3"/>
        <v>2.2800594482908618</v>
      </c>
      <c r="M6" s="32">
        <f t="shared" si="3"/>
        <v>2.6567638473192181</v>
      </c>
    </row>
    <row r="7" spans="1:13" x14ac:dyDescent="0.2">
      <c r="B7" s="30" t="s">
        <v>59</v>
      </c>
      <c r="C7" s="31">
        <v>3254</v>
      </c>
      <c r="D7" s="31">
        <v>3401</v>
      </c>
      <c r="E7" s="31">
        <v>3460</v>
      </c>
      <c r="F7" s="31"/>
      <c r="G7" s="31">
        <v>84558</v>
      </c>
      <c r="H7" s="31">
        <v>84571</v>
      </c>
      <c r="I7" s="31">
        <v>86213</v>
      </c>
      <c r="J7" s="31"/>
      <c r="K7" s="32">
        <f t="shared" si="2"/>
        <v>3.8482461742236103</v>
      </c>
      <c r="L7" s="32">
        <f t="shared" si="3"/>
        <v>4.0214730817892663</v>
      </c>
      <c r="M7" s="32">
        <f t="shared" si="3"/>
        <v>4.0133158572373073</v>
      </c>
    </row>
    <row r="8" spans="1:13" x14ac:dyDescent="0.2">
      <c r="B8" s="30" t="s">
        <v>60</v>
      </c>
      <c r="C8" s="31">
        <v>3324</v>
      </c>
      <c r="D8" s="31">
        <v>3454</v>
      </c>
      <c r="E8" s="31">
        <v>3514</v>
      </c>
      <c r="F8" s="31"/>
      <c r="G8" s="31">
        <v>76516</v>
      </c>
      <c r="H8" s="31">
        <v>76527</v>
      </c>
      <c r="I8" s="31">
        <v>75783</v>
      </c>
      <c r="J8" s="31"/>
      <c r="K8" s="32">
        <f t="shared" si="2"/>
        <v>4.3441894505724292</v>
      </c>
      <c r="L8" s="32">
        <f t="shared" si="3"/>
        <v>4.5134397010205554</v>
      </c>
      <c r="M8" s="32">
        <f t="shared" si="3"/>
        <v>4.6369238483564921</v>
      </c>
    </row>
    <row r="9" spans="1:13" x14ac:dyDescent="0.2">
      <c r="B9" s="30" t="s">
        <v>61</v>
      </c>
      <c r="C9" s="31">
        <v>2239</v>
      </c>
      <c r="D9" s="31">
        <v>2429</v>
      </c>
      <c r="E9" s="31">
        <v>2378</v>
      </c>
      <c r="F9" s="31"/>
      <c r="G9" s="31">
        <v>64474</v>
      </c>
      <c r="H9" s="31">
        <v>64366</v>
      </c>
      <c r="I9" s="31">
        <v>63806</v>
      </c>
      <c r="J9" s="31"/>
      <c r="K9" s="32">
        <f t="shared" si="2"/>
        <v>3.4727176846480754</v>
      </c>
      <c r="L9" s="32">
        <f t="shared" si="3"/>
        <v>3.7737314731379925</v>
      </c>
      <c r="M9" s="32">
        <f t="shared" si="3"/>
        <v>3.7269222330188381</v>
      </c>
    </row>
    <row r="10" spans="1:13" x14ac:dyDescent="0.2">
      <c r="B10" s="30" t="s">
        <v>295</v>
      </c>
      <c r="C10" s="31">
        <v>1985</v>
      </c>
      <c r="D10" s="31">
        <v>2082</v>
      </c>
      <c r="E10" s="31">
        <v>1883</v>
      </c>
      <c r="F10" s="31"/>
      <c r="G10" s="31">
        <v>69429</v>
      </c>
      <c r="H10" s="31">
        <v>69308</v>
      </c>
      <c r="I10" s="31">
        <v>63468</v>
      </c>
      <c r="J10" s="31"/>
      <c r="K10" s="32">
        <f t="shared" si="2"/>
        <v>2.8590358495729449</v>
      </c>
      <c r="L10" s="32">
        <f t="shared" si="3"/>
        <v>3.003982224274254</v>
      </c>
      <c r="M10" s="32">
        <f t="shared" si="3"/>
        <v>2.9668494359362199</v>
      </c>
    </row>
    <row r="11" spans="1:13" x14ac:dyDescent="0.2">
      <c r="B11" s="33" t="s">
        <v>296</v>
      </c>
      <c r="C11" s="15">
        <v>11853</v>
      </c>
      <c r="D11" s="15">
        <v>12279</v>
      </c>
      <c r="E11" s="15">
        <v>12328</v>
      </c>
      <c r="F11" s="15"/>
      <c r="G11" s="15">
        <v>343825</v>
      </c>
      <c r="H11" s="15">
        <v>343538</v>
      </c>
      <c r="I11" s="15">
        <v>336917</v>
      </c>
      <c r="J11" s="15"/>
      <c r="K11" s="34">
        <f t="shared" si="2"/>
        <v>3.4473932960081437</v>
      </c>
      <c r="L11" s="34">
        <f t="shared" si="3"/>
        <v>3.5742770814291287</v>
      </c>
      <c r="M11" s="34">
        <f t="shared" si="3"/>
        <v>3.6590614305600488</v>
      </c>
    </row>
    <row r="12" spans="1:13" x14ac:dyDescent="0.2">
      <c r="B12" s="33"/>
      <c r="C12" s="15"/>
      <c r="D12" s="15"/>
      <c r="E12" s="15"/>
      <c r="F12" s="15"/>
      <c r="G12" s="15"/>
      <c r="H12" s="15"/>
      <c r="I12" s="15"/>
      <c r="J12" s="15"/>
      <c r="K12" s="34"/>
      <c r="L12" s="34"/>
      <c r="M12" s="34"/>
    </row>
    <row r="13" spans="1:13" x14ac:dyDescent="0.2">
      <c r="A13" s="1" t="s">
        <v>62</v>
      </c>
      <c r="B13" s="30" t="s">
        <v>202</v>
      </c>
      <c r="C13" s="31">
        <v>514</v>
      </c>
      <c r="D13" s="31">
        <v>441</v>
      </c>
      <c r="E13" s="31">
        <v>489</v>
      </c>
      <c r="F13" s="31"/>
      <c r="G13" s="31">
        <v>21946</v>
      </c>
      <c r="H13" s="31">
        <v>21897</v>
      </c>
      <c r="I13" s="31">
        <v>21309</v>
      </c>
      <c r="J13" s="31"/>
      <c r="K13" s="32">
        <f t="shared" ref="K13:K19" si="4">C13/G13*100</f>
        <v>2.3421124578510888</v>
      </c>
      <c r="L13" s="32">
        <f t="shared" ref="L13:L19" si="5">D13/H13*100</f>
        <v>2.013974517057131</v>
      </c>
      <c r="M13" s="32">
        <f t="shared" ref="M13:M19" si="6">E13/I13*100</f>
        <v>2.2948050119667744</v>
      </c>
    </row>
    <row r="14" spans="1:13" ht="11.25" customHeight="1" x14ac:dyDescent="0.2">
      <c r="B14" s="30" t="s">
        <v>58</v>
      </c>
      <c r="C14" s="31">
        <v>1030</v>
      </c>
      <c r="D14" s="31">
        <v>988</v>
      </c>
      <c r="E14" s="31">
        <v>1014</v>
      </c>
      <c r="F14" s="31"/>
      <c r="G14" s="31">
        <v>27478</v>
      </c>
      <c r="H14" s="31">
        <v>27282</v>
      </c>
      <c r="I14" s="31">
        <v>26682</v>
      </c>
      <c r="J14" s="31"/>
      <c r="K14" s="32">
        <f t="shared" si="4"/>
        <v>3.7484533081010261</v>
      </c>
      <c r="L14" s="32">
        <f t="shared" si="5"/>
        <v>3.6214353786379299</v>
      </c>
      <c r="M14" s="32">
        <f t="shared" si="6"/>
        <v>3.800314818979087</v>
      </c>
    </row>
    <row r="15" spans="1:13" x14ac:dyDescent="0.2">
      <c r="B15" s="30" t="s">
        <v>59</v>
      </c>
      <c r="C15" s="31">
        <v>3102</v>
      </c>
      <c r="D15" s="31">
        <v>3184</v>
      </c>
      <c r="E15" s="31">
        <v>3424</v>
      </c>
      <c r="F15" s="31"/>
      <c r="G15" s="31">
        <v>81392</v>
      </c>
      <c r="H15" s="31">
        <v>81325</v>
      </c>
      <c r="I15" s="31">
        <v>83468</v>
      </c>
      <c r="J15" s="31"/>
      <c r="K15" s="32">
        <f t="shared" si="4"/>
        <v>3.811185374483979</v>
      </c>
      <c r="L15" s="32">
        <f t="shared" si="5"/>
        <v>3.9151552413157082</v>
      </c>
      <c r="M15" s="32">
        <f t="shared" si="6"/>
        <v>4.1021708918387887</v>
      </c>
    </row>
    <row r="16" spans="1:13" x14ac:dyDescent="0.2">
      <c r="B16" s="30" t="s">
        <v>60</v>
      </c>
      <c r="C16" s="31">
        <v>2964</v>
      </c>
      <c r="D16" s="31">
        <v>3076</v>
      </c>
      <c r="E16" s="31">
        <v>3116</v>
      </c>
      <c r="F16" s="31"/>
      <c r="G16" s="31">
        <v>79140</v>
      </c>
      <c r="H16" s="31">
        <v>79164</v>
      </c>
      <c r="I16" s="31">
        <v>78668</v>
      </c>
      <c r="J16" s="31"/>
      <c r="K16" s="32">
        <f t="shared" si="4"/>
        <v>3.7452615617892344</v>
      </c>
      <c r="L16" s="32">
        <f t="shared" si="5"/>
        <v>3.8856045677328082</v>
      </c>
      <c r="M16" s="32">
        <f t="shared" si="6"/>
        <v>3.9609498144099256</v>
      </c>
    </row>
    <row r="17" spans="1:13" x14ac:dyDescent="0.2">
      <c r="B17" s="30" t="s">
        <v>61</v>
      </c>
      <c r="C17" s="31">
        <v>2335</v>
      </c>
      <c r="D17" s="31">
        <v>2423</v>
      </c>
      <c r="E17" s="31">
        <v>2470</v>
      </c>
      <c r="F17" s="31"/>
      <c r="G17" s="31">
        <v>65364</v>
      </c>
      <c r="H17" s="31">
        <v>65335</v>
      </c>
      <c r="I17" s="31">
        <v>64873</v>
      </c>
      <c r="J17" s="31"/>
      <c r="K17" s="32">
        <f t="shared" si="4"/>
        <v>3.572302796646472</v>
      </c>
      <c r="L17" s="32">
        <f t="shared" si="5"/>
        <v>3.7085788627841128</v>
      </c>
      <c r="M17" s="32">
        <f t="shared" si="6"/>
        <v>3.8074391503398948</v>
      </c>
    </row>
    <row r="18" spans="1:13" x14ac:dyDescent="0.2">
      <c r="B18" s="30" t="s">
        <v>295</v>
      </c>
      <c r="C18" s="31">
        <v>2170</v>
      </c>
      <c r="D18" s="31">
        <v>2249</v>
      </c>
      <c r="E18" s="31">
        <v>2172</v>
      </c>
      <c r="F18" s="31"/>
      <c r="G18" s="31">
        <v>66843</v>
      </c>
      <c r="H18" s="31">
        <v>66759</v>
      </c>
      <c r="I18" s="31">
        <v>61158</v>
      </c>
      <c r="J18" s="31"/>
      <c r="K18" s="32">
        <f t="shared" si="4"/>
        <v>3.246413236988166</v>
      </c>
      <c r="L18" s="32">
        <f t="shared" si="5"/>
        <v>3.3688341646819158</v>
      </c>
      <c r="M18" s="32">
        <f t="shared" si="6"/>
        <v>3.5514568821740409</v>
      </c>
    </row>
    <row r="19" spans="1:13" x14ac:dyDescent="0.2">
      <c r="B19" s="33" t="s">
        <v>296</v>
      </c>
      <c r="C19" s="15">
        <v>12115</v>
      </c>
      <c r="D19" s="15">
        <v>12361</v>
      </c>
      <c r="E19" s="15">
        <v>12685</v>
      </c>
      <c r="F19" s="15"/>
      <c r="G19" s="15">
        <v>342163</v>
      </c>
      <c r="H19" s="15">
        <v>341762</v>
      </c>
      <c r="I19" s="15">
        <v>336158</v>
      </c>
      <c r="J19" s="15"/>
      <c r="K19" s="34">
        <f t="shared" si="4"/>
        <v>3.5407101293827798</v>
      </c>
      <c r="L19" s="34">
        <f t="shared" si="5"/>
        <v>3.616844470713537</v>
      </c>
      <c r="M19" s="34">
        <f t="shared" si="6"/>
        <v>3.7735231647023122</v>
      </c>
    </row>
    <row r="20" spans="1:13" x14ac:dyDescent="0.2">
      <c r="B20" s="35"/>
      <c r="C20" s="31"/>
      <c r="D20" s="31"/>
      <c r="E20" s="31"/>
      <c r="F20" s="31"/>
      <c r="G20" s="31"/>
      <c r="H20" s="31"/>
      <c r="I20" s="31"/>
      <c r="J20" s="18"/>
      <c r="K20" s="32"/>
      <c r="L20" s="32"/>
      <c r="M20" s="32"/>
    </row>
    <row r="21" spans="1:13" x14ac:dyDescent="0.2">
      <c r="A21" s="1" t="s">
        <v>63</v>
      </c>
      <c r="B21" s="30" t="s">
        <v>202</v>
      </c>
      <c r="C21" s="31">
        <v>865</v>
      </c>
      <c r="D21" s="31">
        <v>725</v>
      </c>
      <c r="E21" s="31">
        <v>863</v>
      </c>
      <c r="F21" s="31"/>
      <c r="G21" s="31">
        <v>43157</v>
      </c>
      <c r="H21" s="31">
        <v>43076</v>
      </c>
      <c r="I21" s="31">
        <v>41893</v>
      </c>
      <c r="J21" s="31"/>
      <c r="K21" s="32">
        <f>C21/G21*100</f>
        <v>2.0043098454480153</v>
      </c>
      <c r="L21" s="32">
        <f t="shared" ref="L21:L27" si="7">D21/H21*100</f>
        <v>1.6830717801095736</v>
      </c>
      <c r="M21" s="32">
        <f t="shared" ref="M21:M27" si="8">E21/I21*100</f>
        <v>2.0600100255412599</v>
      </c>
    </row>
    <row r="22" spans="1:13" ht="11.25" customHeight="1" x14ac:dyDescent="0.2">
      <c r="B22" s="30" t="s">
        <v>58</v>
      </c>
      <c r="C22" s="31">
        <v>1730</v>
      </c>
      <c r="D22" s="31">
        <v>1617</v>
      </c>
      <c r="E22" s="31">
        <v>1733</v>
      </c>
      <c r="F22" s="31"/>
      <c r="G22" s="31">
        <v>55115</v>
      </c>
      <c r="H22" s="31">
        <v>54869</v>
      </c>
      <c r="I22" s="31">
        <v>53745</v>
      </c>
      <c r="J22" s="31"/>
      <c r="K22" s="32">
        <f t="shared" ref="K22:K27" si="9">C22/G22*100</f>
        <v>3.1388914088723583</v>
      </c>
      <c r="L22" s="32">
        <f t="shared" si="7"/>
        <v>2.9470192640653194</v>
      </c>
      <c r="M22" s="32">
        <f t="shared" si="8"/>
        <v>3.2244859986975531</v>
      </c>
    </row>
    <row r="23" spans="1:13" x14ac:dyDescent="0.2">
      <c r="B23" s="30" t="s">
        <v>59</v>
      </c>
      <c r="C23" s="31">
        <v>6356</v>
      </c>
      <c r="D23" s="31">
        <v>6585</v>
      </c>
      <c r="E23" s="31">
        <v>6884</v>
      </c>
      <c r="F23" s="31"/>
      <c r="G23" s="31">
        <v>165950</v>
      </c>
      <c r="H23" s="31">
        <v>165896</v>
      </c>
      <c r="I23" s="31">
        <v>169681</v>
      </c>
      <c r="J23" s="31"/>
      <c r="K23" s="32">
        <f t="shared" si="9"/>
        <v>3.83006929798132</v>
      </c>
      <c r="L23" s="32">
        <f t="shared" si="7"/>
        <v>3.9693542942566427</v>
      </c>
      <c r="M23" s="32">
        <f t="shared" si="8"/>
        <v>4.0570246521413713</v>
      </c>
    </row>
    <row r="24" spans="1:13" x14ac:dyDescent="0.2">
      <c r="B24" s="30" t="s">
        <v>60</v>
      </c>
      <c r="C24" s="31">
        <v>6288</v>
      </c>
      <c r="D24" s="31">
        <v>6530</v>
      </c>
      <c r="E24" s="31">
        <v>6630</v>
      </c>
      <c r="F24" s="31"/>
      <c r="G24" s="31">
        <v>155656</v>
      </c>
      <c r="H24" s="31">
        <v>155691</v>
      </c>
      <c r="I24" s="31">
        <v>154451</v>
      </c>
      <c r="J24" s="31"/>
      <c r="K24" s="32">
        <f t="shared" si="9"/>
        <v>4.0396772369841187</v>
      </c>
      <c r="L24" s="32">
        <f t="shared" si="7"/>
        <v>4.1942051884823144</v>
      </c>
      <c r="M24" s="32">
        <f t="shared" si="8"/>
        <v>4.2926235505111654</v>
      </c>
    </row>
    <row r="25" spans="1:13" x14ac:dyDescent="0.2">
      <c r="B25" s="30" t="s">
        <v>61</v>
      </c>
      <c r="C25" s="31">
        <v>4574</v>
      </c>
      <c r="D25" s="31">
        <v>4852</v>
      </c>
      <c r="E25" s="31">
        <v>4848</v>
      </c>
      <c r="F25" s="31"/>
      <c r="G25" s="31">
        <v>129838</v>
      </c>
      <c r="H25" s="31">
        <v>129701</v>
      </c>
      <c r="I25" s="31">
        <v>128679</v>
      </c>
      <c r="J25" s="31"/>
      <c r="K25" s="32">
        <f t="shared" si="9"/>
        <v>3.5228515534743292</v>
      </c>
      <c r="L25" s="32">
        <f t="shared" si="7"/>
        <v>3.7409117894233659</v>
      </c>
      <c r="M25" s="32">
        <f t="shared" si="8"/>
        <v>3.7675145128575762</v>
      </c>
    </row>
    <row r="26" spans="1:13" x14ac:dyDescent="0.2">
      <c r="B26" s="30" t="s">
        <v>295</v>
      </c>
      <c r="C26" s="31">
        <v>4155</v>
      </c>
      <c r="D26" s="31">
        <v>4331</v>
      </c>
      <c r="E26" s="31">
        <v>4055</v>
      </c>
      <c r="F26" s="31"/>
      <c r="G26" s="31">
        <v>136272</v>
      </c>
      <c r="H26" s="31">
        <v>136067</v>
      </c>
      <c r="I26" s="31">
        <v>124626</v>
      </c>
      <c r="J26" s="31"/>
      <c r="K26" s="32">
        <f t="shared" si="9"/>
        <v>3.0490489609017257</v>
      </c>
      <c r="L26" s="32">
        <f t="shared" si="7"/>
        <v>3.1829907325067799</v>
      </c>
      <c r="M26" s="32">
        <f t="shared" si="8"/>
        <v>3.2537351756455313</v>
      </c>
    </row>
    <row r="27" spans="1:13" ht="13.5" customHeight="1" thickBot="1" x14ac:dyDescent="0.25">
      <c r="A27" s="113"/>
      <c r="B27" s="51" t="s">
        <v>296</v>
      </c>
      <c r="C27" s="15">
        <v>23968</v>
      </c>
      <c r="D27" s="15">
        <v>24640</v>
      </c>
      <c r="E27" s="15">
        <v>25013</v>
      </c>
      <c r="F27" s="15"/>
      <c r="G27" s="15">
        <v>685988</v>
      </c>
      <c r="H27" s="15">
        <v>685300</v>
      </c>
      <c r="I27" s="15">
        <v>673075</v>
      </c>
      <c r="J27" s="24"/>
      <c r="K27" s="122">
        <f t="shared" si="9"/>
        <v>3.493938669481099</v>
      </c>
      <c r="L27" s="122">
        <f t="shared" si="7"/>
        <v>3.5955056179775284</v>
      </c>
      <c r="M27" s="122">
        <f t="shared" si="8"/>
        <v>3.716227760650745</v>
      </c>
    </row>
    <row r="28" spans="1:13" ht="22.5" customHeight="1" x14ac:dyDescent="0.2">
      <c r="A28" s="204" t="s">
        <v>293</v>
      </c>
      <c r="B28" s="204"/>
      <c r="C28" s="204"/>
      <c r="D28" s="204"/>
      <c r="E28" s="204"/>
      <c r="F28" s="204"/>
      <c r="G28" s="204"/>
      <c r="H28" s="204"/>
      <c r="I28" s="204"/>
      <c r="J28" s="204"/>
      <c r="K28" s="204"/>
      <c r="L28" s="204"/>
      <c r="M28" s="204"/>
    </row>
    <row r="29" spans="1:13" x14ac:dyDescent="0.2">
      <c r="A29" s="36"/>
    </row>
  </sheetData>
  <mergeCells count="2">
    <mergeCell ref="A1:M1"/>
    <mergeCell ref="A28:M28"/>
  </mergeCells>
  <phoneticPr fontId="2" type="noConversion"/>
  <pageMargins left="0.75" right="0.75" top="1" bottom="1" header="0.5" footer="0.5"/>
  <pageSetup paperSize="9" scale="91" orientation="portrait" r:id="rId1"/>
  <headerFooter alignWithMargins="0">
    <oddHeader>&amp;C&amp;8Hela staden - Kvarstående sökande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0FC61-E8A9-4E50-9770-51716A22C318}">
  <sheetPr codeName="Blad5">
    <pageSetUpPr fitToPage="1"/>
  </sheetPr>
  <dimension ref="A1:N30"/>
  <sheetViews>
    <sheetView zoomScaleNormal="100" workbookViewId="0">
      <selection sqref="A1:M1"/>
    </sheetView>
  </sheetViews>
  <sheetFormatPr defaultColWidth="9.28515625" defaultRowHeight="11.25" x14ac:dyDescent="0.2"/>
  <cols>
    <col min="1" max="1" width="7.28515625" style="27" customWidth="1"/>
    <col min="2" max="2" width="6.28515625" style="27" customWidth="1"/>
    <col min="3" max="5" width="7.5703125" style="27" customWidth="1"/>
    <col min="6" max="6" width="0.5703125" style="27" customWidth="1"/>
    <col min="7" max="9" width="7.5703125" style="27" customWidth="1"/>
    <col min="10" max="10" width="0.5703125" style="27" customWidth="1"/>
    <col min="11" max="12" width="7.5703125" style="27" customWidth="1"/>
    <col min="13" max="13" width="10.140625" style="27" customWidth="1"/>
    <col min="14" max="16384" width="9.28515625" style="27"/>
  </cols>
  <sheetData>
    <row r="1" spans="1:13" ht="12" thickBot="1" x14ac:dyDescent="0.25">
      <c r="A1" s="201" t="s">
        <v>204</v>
      </c>
      <c r="B1" s="201"/>
      <c r="C1" s="201"/>
      <c r="D1" s="201"/>
      <c r="E1" s="201"/>
      <c r="F1" s="201"/>
      <c r="G1" s="201"/>
      <c r="H1" s="201"/>
      <c r="I1" s="201"/>
      <c r="J1" s="201"/>
      <c r="K1" s="201"/>
      <c r="L1" s="201"/>
      <c r="M1" s="201"/>
    </row>
    <row r="2" spans="1:13" s="39" customFormat="1" ht="22.5" customHeight="1" x14ac:dyDescent="0.2">
      <c r="A2" s="37"/>
      <c r="B2" s="37"/>
      <c r="C2" s="205" t="s">
        <v>201</v>
      </c>
      <c r="D2" s="206"/>
      <c r="E2" s="206"/>
      <c r="F2" s="38"/>
      <c r="G2" s="205" t="s">
        <v>222</v>
      </c>
      <c r="H2" s="206"/>
      <c r="I2" s="206"/>
      <c r="J2" s="38"/>
      <c r="K2" s="205" t="s">
        <v>205</v>
      </c>
      <c r="L2" s="206"/>
      <c r="M2" s="206"/>
    </row>
    <row r="3" spans="1:13" s="39" customFormat="1" ht="13.5" customHeight="1" x14ac:dyDescent="0.2">
      <c r="A3" s="158"/>
      <c r="B3" s="158"/>
      <c r="C3" s="28" t="str">
        <f>Månad!A2</f>
        <v>Aug-26</v>
      </c>
      <c r="D3" s="28" t="str">
        <f>Månad!A3</f>
        <v>Jul-26</v>
      </c>
      <c r="E3" s="28" t="str">
        <f>Månad!A4</f>
        <v>Aug-25</v>
      </c>
      <c r="F3" s="29"/>
      <c r="G3" s="28" t="str">
        <f t="shared" ref="G3:I3" si="0">C3</f>
        <v>Aug-26</v>
      </c>
      <c r="H3" s="28" t="str">
        <f t="shared" si="0"/>
        <v>Jul-26</v>
      </c>
      <c r="I3" s="28" t="str">
        <f t="shared" si="0"/>
        <v>Aug-25</v>
      </c>
      <c r="J3" s="29"/>
      <c r="K3" s="28" t="str">
        <f>C3</f>
        <v>Aug-26</v>
      </c>
      <c r="L3" s="28" t="str">
        <f t="shared" ref="L3:M3" si="1">D3</f>
        <v>Jul-26</v>
      </c>
      <c r="M3" s="28" t="str">
        <f t="shared" si="1"/>
        <v>Aug-25</v>
      </c>
    </row>
    <row r="4" spans="1:13" x14ac:dyDescent="0.2">
      <c r="A4" s="8" t="s">
        <v>55</v>
      </c>
      <c r="B4" s="8" t="s">
        <v>56</v>
      </c>
      <c r="C4" s="156" t="s">
        <v>272</v>
      </c>
      <c r="D4" s="156" t="s">
        <v>275</v>
      </c>
      <c r="E4" s="156" t="s">
        <v>278</v>
      </c>
      <c r="F4" s="157"/>
      <c r="G4" s="156" t="s">
        <v>272</v>
      </c>
      <c r="H4" s="156" t="s">
        <v>275</v>
      </c>
      <c r="I4" s="156" t="s">
        <v>278</v>
      </c>
      <c r="J4" s="83"/>
      <c r="K4" s="82"/>
      <c r="L4" s="82"/>
      <c r="M4" s="82"/>
    </row>
    <row r="5" spans="1:13" x14ac:dyDescent="0.2">
      <c r="A5" s="27" t="s">
        <v>57</v>
      </c>
      <c r="B5" s="1" t="s">
        <v>202</v>
      </c>
      <c r="C5" s="18">
        <v>351</v>
      </c>
      <c r="D5" s="18">
        <v>284</v>
      </c>
      <c r="E5" s="18">
        <v>374</v>
      </c>
      <c r="F5" s="18"/>
      <c r="G5" s="18">
        <v>32</v>
      </c>
      <c r="H5" s="18">
        <v>37</v>
      </c>
      <c r="I5" s="18">
        <v>32</v>
      </c>
      <c r="J5" s="61"/>
      <c r="K5" s="19">
        <f t="shared" ref="K5:K11" si="2">G5/C5*100</f>
        <v>9.116809116809117</v>
      </c>
      <c r="L5" s="19">
        <f t="shared" ref="L5:M11" si="3">H5/D5*100</f>
        <v>13.028169014084506</v>
      </c>
      <c r="M5" s="19">
        <f t="shared" si="3"/>
        <v>8.5561497326203195</v>
      </c>
    </row>
    <row r="6" spans="1:13" x14ac:dyDescent="0.2">
      <c r="B6" s="27" t="s">
        <v>58</v>
      </c>
      <c r="C6" s="18">
        <v>700</v>
      </c>
      <c r="D6" s="18">
        <v>629</v>
      </c>
      <c r="E6" s="18">
        <v>719</v>
      </c>
      <c r="F6" s="18"/>
      <c r="G6" s="18">
        <v>182</v>
      </c>
      <c r="H6" s="18">
        <v>176</v>
      </c>
      <c r="I6" s="18">
        <v>184</v>
      </c>
      <c r="J6" s="61"/>
      <c r="K6" s="19">
        <f t="shared" si="2"/>
        <v>26</v>
      </c>
      <c r="L6" s="19">
        <f t="shared" si="3"/>
        <v>27.980922098569156</v>
      </c>
      <c r="M6" s="19">
        <f t="shared" si="3"/>
        <v>25.591098748261476</v>
      </c>
    </row>
    <row r="7" spans="1:13" x14ac:dyDescent="0.2">
      <c r="B7" s="27" t="s">
        <v>59</v>
      </c>
      <c r="C7" s="18">
        <v>3254</v>
      </c>
      <c r="D7" s="18">
        <v>3401</v>
      </c>
      <c r="E7" s="18">
        <v>3460</v>
      </c>
      <c r="F7" s="18"/>
      <c r="G7" s="18">
        <v>522</v>
      </c>
      <c r="H7" s="18">
        <v>507</v>
      </c>
      <c r="I7" s="18">
        <v>567</v>
      </c>
      <c r="J7" s="61"/>
      <c r="K7" s="19">
        <f t="shared" si="2"/>
        <v>16.041794714197909</v>
      </c>
      <c r="L7" s="19">
        <f t="shared" si="3"/>
        <v>14.907380182299324</v>
      </c>
      <c r="M7" s="19">
        <f t="shared" si="3"/>
        <v>16.387283236994218</v>
      </c>
    </row>
    <row r="8" spans="1:13" x14ac:dyDescent="0.2">
      <c r="B8" s="27" t="s">
        <v>60</v>
      </c>
      <c r="C8" s="18">
        <v>3324</v>
      </c>
      <c r="D8" s="18">
        <v>3454</v>
      </c>
      <c r="E8" s="18">
        <v>3514</v>
      </c>
      <c r="F8" s="18"/>
      <c r="G8" s="18">
        <v>828</v>
      </c>
      <c r="H8" s="18">
        <v>847</v>
      </c>
      <c r="I8" s="18">
        <v>877</v>
      </c>
      <c r="J8" s="61"/>
      <c r="K8" s="19">
        <f t="shared" si="2"/>
        <v>24.909747292418771</v>
      </c>
      <c r="L8" s="19">
        <f t="shared" si="3"/>
        <v>24.522292993630572</v>
      </c>
      <c r="M8" s="19">
        <f t="shared" si="3"/>
        <v>24.957313602731929</v>
      </c>
    </row>
    <row r="9" spans="1:13" x14ac:dyDescent="0.2">
      <c r="B9" s="27" t="s">
        <v>61</v>
      </c>
      <c r="C9" s="18">
        <v>2239</v>
      </c>
      <c r="D9" s="18">
        <v>2429</v>
      </c>
      <c r="E9" s="18">
        <v>2378</v>
      </c>
      <c r="F9" s="18"/>
      <c r="G9" s="18">
        <v>600</v>
      </c>
      <c r="H9" s="18">
        <v>656</v>
      </c>
      <c r="I9" s="18">
        <v>687</v>
      </c>
      <c r="J9" s="61"/>
      <c r="K9" s="19">
        <f t="shared" si="2"/>
        <v>26.797677534613669</v>
      </c>
      <c r="L9" s="19">
        <f t="shared" si="3"/>
        <v>27.006998764923839</v>
      </c>
      <c r="M9" s="19">
        <f t="shared" si="3"/>
        <v>28.889823380992429</v>
      </c>
    </row>
    <row r="10" spans="1:13" x14ac:dyDescent="0.2">
      <c r="B10" s="1" t="s">
        <v>295</v>
      </c>
      <c r="C10" s="18">
        <v>1985</v>
      </c>
      <c r="D10" s="18">
        <v>2082</v>
      </c>
      <c r="E10" s="18">
        <v>1883</v>
      </c>
      <c r="F10" s="18"/>
      <c r="G10" s="18">
        <v>550</v>
      </c>
      <c r="H10" s="18">
        <v>590</v>
      </c>
      <c r="I10" s="18">
        <v>524</v>
      </c>
      <c r="J10" s="61"/>
      <c r="K10" s="19">
        <f t="shared" si="2"/>
        <v>27.70780856423174</v>
      </c>
      <c r="L10" s="19">
        <f t="shared" si="3"/>
        <v>28.338136407300674</v>
      </c>
      <c r="M10" s="19">
        <f t="shared" si="3"/>
        <v>27.82793414763675</v>
      </c>
    </row>
    <row r="11" spans="1:13" x14ac:dyDescent="0.2">
      <c r="B11" s="13" t="s">
        <v>296</v>
      </c>
      <c r="C11" s="15">
        <v>11853</v>
      </c>
      <c r="D11" s="15">
        <v>12279</v>
      </c>
      <c r="E11" s="15">
        <v>12328</v>
      </c>
      <c r="F11" s="15"/>
      <c r="G11" s="15">
        <v>2714</v>
      </c>
      <c r="H11" s="15">
        <v>2813</v>
      </c>
      <c r="I11" s="15">
        <v>2871</v>
      </c>
      <c r="J11" s="62"/>
      <c r="K11" s="16">
        <f t="shared" si="2"/>
        <v>22.897156837931327</v>
      </c>
      <c r="L11" s="16">
        <f t="shared" si="3"/>
        <v>22.909031680104246</v>
      </c>
      <c r="M11" s="16">
        <f t="shared" si="3"/>
        <v>23.288449059052564</v>
      </c>
    </row>
    <row r="12" spans="1:13" s="13" customFormat="1" x14ac:dyDescent="0.2">
      <c r="B12" s="36"/>
      <c r="C12" s="18"/>
      <c r="D12" s="18"/>
      <c r="E12" s="94"/>
      <c r="F12" s="94"/>
      <c r="G12" s="94"/>
      <c r="H12" s="94"/>
      <c r="I12" s="94"/>
      <c r="J12" s="84"/>
      <c r="K12" s="61"/>
      <c r="L12" s="61"/>
      <c r="M12" s="61"/>
    </row>
    <row r="13" spans="1:13" ht="11.25" customHeight="1" x14ac:dyDescent="0.2">
      <c r="A13" s="27" t="s">
        <v>62</v>
      </c>
      <c r="B13" s="1" t="s">
        <v>202</v>
      </c>
      <c r="C13" s="18">
        <v>514</v>
      </c>
      <c r="D13" s="18">
        <v>441</v>
      </c>
      <c r="E13" s="18">
        <v>489</v>
      </c>
      <c r="F13" s="18"/>
      <c r="G13" s="18">
        <v>44</v>
      </c>
      <c r="H13" s="18">
        <v>50</v>
      </c>
      <c r="I13" s="18">
        <v>42</v>
      </c>
      <c r="J13" s="61"/>
      <c r="K13" s="19">
        <f t="shared" ref="K13:M19" si="4">G13/C13*100</f>
        <v>8.5603112840466924</v>
      </c>
      <c r="L13" s="19">
        <f t="shared" si="4"/>
        <v>11.337868480725625</v>
      </c>
      <c r="M13" s="19">
        <f t="shared" si="4"/>
        <v>8.5889570552147241</v>
      </c>
    </row>
    <row r="14" spans="1:13" x14ac:dyDescent="0.2">
      <c r="B14" s="1" t="s">
        <v>58</v>
      </c>
      <c r="C14" s="18">
        <v>1030</v>
      </c>
      <c r="D14" s="18">
        <v>988</v>
      </c>
      <c r="E14" s="18">
        <v>1014</v>
      </c>
      <c r="F14" s="18"/>
      <c r="G14" s="18">
        <v>292</v>
      </c>
      <c r="H14" s="18">
        <v>270</v>
      </c>
      <c r="I14" s="18">
        <v>300</v>
      </c>
      <c r="J14" s="61"/>
      <c r="K14" s="19">
        <f t="shared" si="4"/>
        <v>28.349514563106798</v>
      </c>
      <c r="L14" s="19">
        <f t="shared" si="4"/>
        <v>27.327935222672068</v>
      </c>
      <c r="M14" s="19">
        <f t="shared" si="4"/>
        <v>29.585798816568047</v>
      </c>
    </row>
    <row r="15" spans="1:13" x14ac:dyDescent="0.2">
      <c r="B15" s="27" t="s">
        <v>59</v>
      </c>
      <c r="C15" s="18">
        <v>3102</v>
      </c>
      <c r="D15" s="18">
        <v>3184</v>
      </c>
      <c r="E15" s="18">
        <v>3424</v>
      </c>
      <c r="F15" s="18"/>
      <c r="G15" s="18">
        <v>465</v>
      </c>
      <c r="H15" s="18">
        <v>477</v>
      </c>
      <c r="I15" s="18">
        <v>567</v>
      </c>
      <c r="J15" s="61"/>
      <c r="K15" s="19">
        <f t="shared" si="4"/>
        <v>14.990328820116053</v>
      </c>
      <c r="L15" s="19">
        <f t="shared" si="4"/>
        <v>14.981155778894472</v>
      </c>
      <c r="M15" s="19">
        <f t="shared" si="4"/>
        <v>16.559579439252335</v>
      </c>
    </row>
    <row r="16" spans="1:13" x14ac:dyDescent="0.2">
      <c r="B16" s="27" t="s">
        <v>60</v>
      </c>
      <c r="C16" s="18">
        <v>2964</v>
      </c>
      <c r="D16" s="18">
        <v>3076</v>
      </c>
      <c r="E16" s="18">
        <v>3116</v>
      </c>
      <c r="F16" s="18"/>
      <c r="G16" s="18">
        <v>658</v>
      </c>
      <c r="H16" s="18">
        <v>655</v>
      </c>
      <c r="I16" s="18">
        <v>658</v>
      </c>
      <c r="J16" s="61"/>
      <c r="K16" s="19">
        <f t="shared" si="4"/>
        <v>22.199730094466936</v>
      </c>
      <c r="L16" s="19">
        <f t="shared" si="4"/>
        <v>21.293888166449936</v>
      </c>
      <c r="M16" s="19">
        <f t="shared" si="4"/>
        <v>21.116816431322206</v>
      </c>
    </row>
    <row r="17" spans="1:14" x14ac:dyDescent="0.2">
      <c r="B17" s="27" t="s">
        <v>61</v>
      </c>
      <c r="C17" s="18">
        <v>2335</v>
      </c>
      <c r="D17" s="18">
        <v>2423</v>
      </c>
      <c r="E17" s="18">
        <v>2470</v>
      </c>
      <c r="F17" s="18"/>
      <c r="G17" s="18">
        <v>606</v>
      </c>
      <c r="H17" s="18">
        <v>611</v>
      </c>
      <c r="I17" s="18">
        <v>600</v>
      </c>
      <c r="J17" s="61"/>
      <c r="K17" s="19">
        <f t="shared" si="4"/>
        <v>25.952890792291221</v>
      </c>
      <c r="L17" s="19">
        <f t="shared" si="4"/>
        <v>25.21667354519191</v>
      </c>
      <c r="M17" s="19">
        <f t="shared" si="4"/>
        <v>24.291497975708502</v>
      </c>
    </row>
    <row r="18" spans="1:14" x14ac:dyDescent="0.2">
      <c r="B18" s="1" t="s">
        <v>295</v>
      </c>
      <c r="C18" s="18">
        <v>2170</v>
      </c>
      <c r="D18" s="18">
        <v>2249</v>
      </c>
      <c r="E18" s="18">
        <v>2172</v>
      </c>
      <c r="F18" s="18"/>
      <c r="G18" s="18">
        <v>627</v>
      </c>
      <c r="H18" s="18">
        <v>644</v>
      </c>
      <c r="I18" s="18">
        <v>579</v>
      </c>
      <c r="J18" s="61"/>
      <c r="K18" s="19">
        <f t="shared" si="4"/>
        <v>28.894009216589861</v>
      </c>
      <c r="L18" s="19">
        <f t="shared" si="4"/>
        <v>28.634948866162741</v>
      </c>
      <c r="M18" s="19">
        <f t="shared" si="4"/>
        <v>26.657458563535911</v>
      </c>
    </row>
    <row r="19" spans="1:14" x14ac:dyDescent="0.2">
      <c r="B19" s="13" t="s">
        <v>296</v>
      </c>
      <c r="C19" s="15">
        <v>12115</v>
      </c>
      <c r="D19" s="15">
        <v>12361</v>
      </c>
      <c r="E19" s="15">
        <v>12685</v>
      </c>
      <c r="F19" s="15"/>
      <c r="G19" s="15">
        <v>2692</v>
      </c>
      <c r="H19" s="15">
        <v>2707</v>
      </c>
      <c r="I19" s="15">
        <v>2746</v>
      </c>
      <c r="J19" s="62"/>
      <c r="K19" s="16">
        <f t="shared" si="4"/>
        <v>22.22038794882377</v>
      </c>
      <c r="L19" s="16">
        <f t="shared" si="4"/>
        <v>21.899522692338806</v>
      </c>
      <c r="M19" s="16">
        <f t="shared" si="4"/>
        <v>21.647615293653921</v>
      </c>
    </row>
    <row r="21" spans="1:14" ht="11.25" customHeight="1" x14ac:dyDescent="0.2">
      <c r="A21" s="27" t="s">
        <v>63</v>
      </c>
      <c r="B21" s="1" t="s">
        <v>202</v>
      </c>
      <c r="C21" s="31">
        <v>865</v>
      </c>
      <c r="D21" s="31">
        <v>725</v>
      </c>
      <c r="E21" s="31">
        <v>863</v>
      </c>
      <c r="F21" s="31"/>
      <c r="G21" s="31">
        <v>76</v>
      </c>
      <c r="H21" s="31">
        <v>87</v>
      </c>
      <c r="I21" s="31">
        <v>74</v>
      </c>
      <c r="J21" s="61"/>
      <c r="K21" s="19">
        <f t="shared" ref="K21:M27" si="5">G21/C21*100</f>
        <v>8.7861271676300579</v>
      </c>
      <c r="L21" s="19">
        <f t="shared" si="5"/>
        <v>12</v>
      </c>
      <c r="M21" s="19">
        <f t="shared" si="5"/>
        <v>8.5747392815758978</v>
      </c>
    </row>
    <row r="22" spans="1:14" x14ac:dyDescent="0.2">
      <c r="B22" s="27" t="s">
        <v>58</v>
      </c>
      <c r="C22" s="31">
        <v>1730</v>
      </c>
      <c r="D22" s="31">
        <v>1617</v>
      </c>
      <c r="E22" s="31">
        <v>1733</v>
      </c>
      <c r="F22" s="31"/>
      <c r="G22" s="31">
        <v>474</v>
      </c>
      <c r="H22" s="31">
        <v>446</v>
      </c>
      <c r="I22" s="31">
        <v>484</v>
      </c>
      <c r="J22" s="61"/>
      <c r="K22" s="19">
        <f t="shared" si="5"/>
        <v>27.398843930635834</v>
      </c>
      <c r="L22" s="19">
        <f t="shared" si="5"/>
        <v>27.581941867656152</v>
      </c>
      <c r="M22" s="19">
        <f t="shared" si="5"/>
        <v>27.928447778418924</v>
      </c>
    </row>
    <row r="23" spans="1:14" x14ac:dyDescent="0.2">
      <c r="B23" s="27" t="s">
        <v>59</v>
      </c>
      <c r="C23" s="31">
        <v>6356</v>
      </c>
      <c r="D23" s="31">
        <v>6585</v>
      </c>
      <c r="E23" s="31">
        <v>6884</v>
      </c>
      <c r="F23" s="31"/>
      <c r="G23" s="31">
        <v>987</v>
      </c>
      <c r="H23" s="31">
        <v>984</v>
      </c>
      <c r="I23" s="31">
        <v>1134</v>
      </c>
      <c r="J23" s="61"/>
      <c r="K23" s="19">
        <f t="shared" si="5"/>
        <v>15.528634361233481</v>
      </c>
      <c r="L23" s="19">
        <f t="shared" si="5"/>
        <v>14.943052391799544</v>
      </c>
      <c r="M23" s="19">
        <f t="shared" si="5"/>
        <v>16.472980825101686</v>
      </c>
    </row>
    <row r="24" spans="1:14" x14ac:dyDescent="0.2">
      <c r="B24" s="27" t="s">
        <v>60</v>
      </c>
      <c r="C24" s="31">
        <v>6288</v>
      </c>
      <c r="D24" s="31">
        <v>6530</v>
      </c>
      <c r="E24" s="31">
        <v>6630</v>
      </c>
      <c r="F24" s="31"/>
      <c r="G24" s="31">
        <v>1486</v>
      </c>
      <c r="H24" s="31">
        <v>1502</v>
      </c>
      <c r="I24" s="31">
        <v>1535</v>
      </c>
      <c r="J24" s="61"/>
      <c r="K24" s="19">
        <f t="shared" si="5"/>
        <v>23.632315521628499</v>
      </c>
      <c r="L24" s="19">
        <f t="shared" si="5"/>
        <v>23.001531393568147</v>
      </c>
      <c r="M24" s="19">
        <f t="shared" si="5"/>
        <v>23.152337858220211</v>
      </c>
    </row>
    <row r="25" spans="1:14" x14ac:dyDescent="0.2">
      <c r="B25" s="27" t="s">
        <v>61</v>
      </c>
      <c r="C25" s="31">
        <v>4574</v>
      </c>
      <c r="D25" s="31">
        <v>4852</v>
      </c>
      <c r="E25" s="31">
        <v>4848</v>
      </c>
      <c r="F25" s="31"/>
      <c r="G25" s="31">
        <v>1206</v>
      </c>
      <c r="H25" s="31">
        <v>1267</v>
      </c>
      <c r="I25" s="31">
        <v>1287</v>
      </c>
      <c r="J25" s="61"/>
      <c r="K25" s="19">
        <f t="shared" si="5"/>
        <v>26.366418889374728</v>
      </c>
      <c r="L25" s="19">
        <f t="shared" si="5"/>
        <v>26.112943116240729</v>
      </c>
      <c r="M25" s="19">
        <f t="shared" si="5"/>
        <v>26.547029702970299</v>
      </c>
    </row>
    <row r="26" spans="1:14" x14ac:dyDescent="0.2">
      <c r="B26" s="1" t="s">
        <v>295</v>
      </c>
      <c r="C26" s="31">
        <v>4155</v>
      </c>
      <c r="D26" s="31">
        <v>4331</v>
      </c>
      <c r="E26" s="31">
        <v>4055</v>
      </c>
      <c r="F26" s="31"/>
      <c r="G26" s="31">
        <v>1177</v>
      </c>
      <c r="H26" s="31">
        <v>1234</v>
      </c>
      <c r="I26" s="31">
        <v>1103</v>
      </c>
      <c r="J26" s="61"/>
      <c r="K26" s="19">
        <f t="shared" si="5"/>
        <v>28.327316486161251</v>
      </c>
      <c r="L26" s="19">
        <f t="shared" si="5"/>
        <v>28.492265065804663</v>
      </c>
      <c r="M26" s="19">
        <f t="shared" si="5"/>
        <v>27.200986436498148</v>
      </c>
    </row>
    <row r="27" spans="1:14" ht="12" thickBot="1" x14ac:dyDescent="0.25">
      <c r="B27" s="22" t="s">
        <v>296</v>
      </c>
      <c r="C27" s="15">
        <v>23968</v>
      </c>
      <c r="D27" s="15">
        <v>24640</v>
      </c>
      <c r="E27" s="15">
        <v>25013</v>
      </c>
      <c r="F27" s="15"/>
      <c r="G27" s="15">
        <v>5406</v>
      </c>
      <c r="H27" s="15">
        <v>5520</v>
      </c>
      <c r="I27" s="15">
        <v>5617</v>
      </c>
      <c r="J27" s="62"/>
      <c r="K27" s="16">
        <f t="shared" si="5"/>
        <v>22.555073431241656</v>
      </c>
      <c r="L27" s="16">
        <f t="shared" si="5"/>
        <v>22.402597402597401</v>
      </c>
      <c r="M27" s="16">
        <f t="shared" si="5"/>
        <v>22.45632271218966</v>
      </c>
    </row>
    <row r="28" spans="1:14" s="13" customFormat="1" ht="21.75" customHeight="1" x14ac:dyDescent="0.2">
      <c r="A28" s="204" t="s">
        <v>348</v>
      </c>
      <c r="B28" s="207"/>
      <c r="C28" s="207"/>
      <c r="D28" s="207"/>
      <c r="E28" s="207"/>
      <c r="F28" s="207"/>
      <c r="G28" s="207"/>
      <c r="H28" s="207"/>
      <c r="I28" s="207"/>
      <c r="J28" s="207"/>
      <c r="K28" s="207"/>
      <c r="L28" s="207"/>
      <c r="M28" s="207"/>
    </row>
    <row r="29" spans="1:14" ht="21" customHeight="1" x14ac:dyDescent="0.2">
      <c r="A29" s="202" t="s">
        <v>293</v>
      </c>
      <c r="B29" s="202"/>
      <c r="C29" s="202"/>
      <c r="D29" s="202"/>
      <c r="E29" s="202"/>
      <c r="F29" s="202"/>
      <c r="G29" s="202"/>
      <c r="H29" s="202"/>
      <c r="I29" s="202"/>
      <c r="J29" s="202"/>
      <c r="K29" s="202"/>
      <c r="L29" s="202"/>
      <c r="M29" s="202"/>
      <c r="N29" s="137"/>
    </row>
    <row r="30" spans="1:14" x14ac:dyDescent="0.2">
      <c r="A30" s="36"/>
    </row>
  </sheetData>
  <mergeCells count="6">
    <mergeCell ref="A29:M29"/>
    <mergeCell ref="A1:M1"/>
    <mergeCell ref="C2:E2"/>
    <mergeCell ref="G2:I2"/>
    <mergeCell ref="K2:M2"/>
    <mergeCell ref="A28:M28"/>
  </mergeCells>
  <phoneticPr fontId="2" type="noConversion"/>
  <pageMargins left="0.75" right="0.75" top="1" bottom="1" header="0.5" footer="0.5"/>
  <pageSetup paperSize="9" orientation="portrait" r:id="rId1"/>
  <headerFooter alignWithMargins="0">
    <oddHeader>&amp;C&amp;8Hela staden - Kvarstående sökande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D2AC4-42E1-43EF-8B79-A5C6E8611407}">
  <sheetPr codeName="Blad1">
    <pageSetUpPr fitToPage="1"/>
  </sheetPr>
  <dimension ref="A1:M43"/>
  <sheetViews>
    <sheetView zoomScaleNormal="100" workbookViewId="0">
      <selection sqref="A1:L1"/>
    </sheetView>
  </sheetViews>
  <sheetFormatPr defaultColWidth="9.28515625" defaultRowHeight="11.25" x14ac:dyDescent="0.2"/>
  <cols>
    <col min="1" max="1" width="21.28515625" style="1" customWidth="1"/>
    <col min="2" max="4" width="7.5703125" style="1" customWidth="1"/>
    <col min="5" max="5" width="0.5703125" style="1" customWidth="1"/>
    <col min="6" max="8" width="7.5703125" style="1" customWidth="1"/>
    <col min="9" max="9" width="0.5703125" style="1" customWidth="1"/>
    <col min="10" max="12" width="7.5703125" style="1" customWidth="1"/>
    <col min="13" max="13" width="11.42578125" style="1" customWidth="1"/>
    <col min="14" max="16384" width="9.28515625" style="1"/>
  </cols>
  <sheetData>
    <row r="1" spans="1:12" ht="12" customHeight="1" thickBot="1" x14ac:dyDescent="0.25">
      <c r="A1" s="208" t="s">
        <v>297</v>
      </c>
      <c r="B1" s="209"/>
      <c r="C1" s="209"/>
      <c r="D1" s="209"/>
      <c r="E1" s="209"/>
      <c r="F1" s="209"/>
      <c r="G1" s="209"/>
      <c r="H1" s="209"/>
      <c r="I1" s="209"/>
      <c r="J1" s="209"/>
      <c r="K1" s="209"/>
      <c r="L1" s="209"/>
    </row>
    <row r="2" spans="1:12" ht="18" customHeight="1" x14ac:dyDescent="0.2">
      <c r="A2" s="2" t="s">
        <v>64</v>
      </c>
      <c r="B2" s="4" t="s">
        <v>65</v>
      </c>
      <c r="C2" s="4"/>
      <c r="D2" s="4"/>
      <c r="E2" s="2"/>
      <c r="F2" s="4" t="s">
        <v>66</v>
      </c>
      <c r="G2" s="4"/>
      <c r="H2" s="4"/>
      <c r="I2" s="2"/>
      <c r="J2" s="4" t="s">
        <v>63</v>
      </c>
      <c r="K2" s="4"/>
      <c r="L2" s="4"/>
    </row>
    <row r="3" spans="1:12" x14ac:dyDescent="0.2">
      <c r="B3" s="28" t="str">
        <f>Månad!A2</f>
        <v>Aug-26</v>
      </c>
      <c r="C3" s="28" t="str">
        <f>Månad!A3</f>
        <v>Jul-26</v>
      </c>
      <c r="D3" s="28" t="str">
        <f>Månad!A4</f>
        <v>Aug-25</v>
      </c>
      <c r="E3" s="29"/>
      <c r="F3" s="28" t="str">
        <f t="shared" ref="F3:H3" si="0">B3</f>
        <v>Aug-26</v>
      </c>
      <c r="G3" s="28" t="str">
        <f t="shared" si="0"/>
        <v>Jul-26</v>
      </c>
      <c r="H3" s="28" t="str">
        <f t="shared" si="0"/>
        <v>Aug-25</v>
      </c>
      <c r="J3" s="28" t="str">
        <f t="shared" ref="J3" si="1">F3</f>
        <v>Aug-26</v>
      </c>
      <c r="K3" s="28" t="str">
        <f t="shared" ref="K3" si="2">G3</f>
        <v>Jul-26</v>
      </c>
      <c r="L3" s="28" t="str">
        <f t="shared" ref="L3" si="3">H3</f>
        <v>Aug-25</v>
      </c>
    </row>
    <row r="4" spans="1:12" hidden="1" x14ac:dyDescent="0.2">
      <c r="A4" s="8"/>
      <c r="B4" s="168" t="s">
        <v>281</v>
      </c>
      <c r="C4" s="168" t="s">
        <v>282</v>
      </c>
      <c r="D4" s="168" t="s">
        <v>283</v>
      </c>
      <c r="E4" s="160" t="s">
        <v>274</v>
      </c>
      <c r="F4" s="168" t="s">
        <v>284</v>
      </c>
      <c r="G4" s="168" t="s">
        <v>285</v>
      </c>
      <c r="H4" s="168" t="s">
        <v>286</v>
      </c>
      <c r="I4" s="166"/>
      <c r="J4" s="167"/>
      <c r="K4" s="167"/>
      <c r="L4" s="167"/>
    </row>
    <row r="5" spans="1:12" x14ac:dyDescent="0.2">
      <c r="A5" s="1" t="s">
        <v>200</v>
      </c>
      <c r="B5" s="166">
        <v>12930</v>
      </c>
      <c r="C5" s="166">
        <v>13428</v>
      </c>
      <c r="D5" s="166">
        <v>12980</v>
      </c>
      <c r="E5" s="166"/>
      <c r="F5" s="166">
        <v>11038</v>
      </c>
      <c r="G5" s="166">
        <v>11212</v>
      </c>
      <c r="H5" s="166">
        <v>12033</v>
      </c>
      <c r="I5" s="166"/>
      <c r="J5" s="31">
        <f>B5+F5</f>
        <v>23968</v>
      </c>
      <c r="K5" s="31">
        <f t="shared" ref="K5:L5" si="4">C5+G5</f>
        <v>24640</v>
      </c>
      <c r="L5" s="31">
        <f t="shared" si="4"/>
        <v>25013</v>
      </c>
    </row>
    <row r="6" spans="1:12" x14ac:dyDescent="0.2">
      <c r="A6" s="1" t="s">
        <v>68</v>
      </c>
      <c r="B6" s="31">
        <v>5687</v>
      </c>
      <c r="C6" s="31">
        <v>5725</v>
      </c>
      <c r="D6" s="31">
        <v>5764</v>
      </c>
      <c r="E6" s="31"/>
      <c r="F6" s="31">
        <v>8496</v>
      </c>
      <c r="G6" s="31">
        <v>8466</v>
      </c>
      <c r="H6" s="31">
        <v>9253</v>
      </c>
      <c r="I6" s="31"/>
      <c r="J6" s="31">
        <f t="shared" ref="J6:J10" si="5">B6+F6</f>
        <v>14183</v>
      </c>
      <c r="K6" s="31">
        <f t="shared" ref="K6:K11" si="6">C6+G6</f>
        <v>14191</v>
      </c>
      <c r="L6" s="31">
        <f t="shared" ref="L6:L11" si="7">D6+H6</f>
        <v>15017</v>
      </c>
    </row>
    <row r="7" spans="1:12" x14ac:dyDescent="0.2">
      <c r="A7" s="1" t="s">
        <v>69</v>
      </c>
      <c r="B7" s="31">
        <v>4135</v>
      </c>
      <c r="C7" s="31">
        <v>4099</v>
      </c>
      <c r="D7" s="31">
        <v>4063</v>
      </c>
      <c r="E7" s="31"/>
      <c r="F7" s="31">
        <v>4571</v>
      </c>
      <c r="G7" s="31">
        <v>4628</v>
      </c>
      <c r="H7" s="31">
        <v>4554</v>
      </c>
      <c r="I7" s="31"/>
      <c r="J7" s="31">
        <f t="shared" si="5"/>
        <v>8706</v>
      </c>
      <c r="K7" s="31">
        <f t="shared" si="6"/>
        <v>8727</v>
      </c>
      <c r="L7" s="31">
        <f t="shared" si="7"/>
        <v>8617</v>
      </c>
    </row>
    <row r="8" spans="1:12" x14ac:dyDescent="0.2">
      <c r="A8" s="1" t="s">
        <v>70</v>
      </c>
      <c r="B8" s="31">
        <v>1981</v>
      </c>
      <c r="C8" s="31">
        <v>1979</v>
      </c>
      <c r="D8" s="31">
        <v>1849</v>
      </c>
      <c r="E8" s="31"/>
      <c r="F8" s="31">
        <v>1028</v>
      </c>
      <c r="G8" s="31">
        <v>1036</v>
      </c>
      <c r="H8" s="31">
        <v>1000</v>
      </c>
      <c r="I8" s="31"/>
      <c r="J8" s="31">
        <f t="shared" si="5"/>
        <v>3009</v>
      </c>
      <c r="K8" s="31">
        <f t="shared" si="6"/>
        <v>3015</v>
      </c>
      <c r="L8" s="31">
        <f t="shared" si="7"/>
        <v>2849</v>
      </c>
    </row>
    <row r="9" spans="1:12" x14ac:dyDescent="0.2">
      <c r="A9" s="1" t="s">
        <v>71</v>
      </c>
      <c r="B9" s="31">
        <v>1771</v>
      </c>
      <c r="C9" s="31">
        <v>1866</v>
      </c>
      <c r="D9" s="31">
        <v>1742</v>
      </c>
      <c r="E9" s="31"/>
      <c r="F9" s="31">
        <v>1644</v>
      </c>
      <c r="G9" s="31">
        <v>1749</v>
      </c>
      <c r="H9" s="31">
        <v>1676</v>
      </c>
      <c r="I9" s="31"/>
      <c r="J9" s="31">
        <f t="shared" si="5"/>
        <v>3415</v>
      </c>
      <c r="K9" s="31">
        <f t="shared" si="6"/>
        <v>3615</v>
      </c>
      <c r="L9" s="31">
        <f t="shared" si="7"/>
        <v>3418</v>
      </c>
    </row>
    <row r="10" spans="1:12" x14ac:dyDescent="0.2">
      <c r="A10" s="1" t="s">
        <v>350</v>
      </c>
      <c r="B10" s="31">
        <v>226</v>
      </c>
      <c r="C10" s="31">
        <v>226</v>
      </c>
      <c r="D10" s="31">
        <v>250</v>
      </c>
      <c r="E10" s="31"/>
      <c r="F10" s="31">
        <v>971</v>
      </c>
      <c r="G10" s="31">
        <v>972</v>
      </c>
      <c r="H10" s="31">
        <v>1026</v>
      </c>
      <c r="I10" s="31"/>
      <c r="J10" s="31">
        <f t="shared" si="5"/>
        <v>1197</v>
      </c>
      <c r="K10" s="31">
        <f t="shared" si="6"/>
        <v>1198</v>
      </c>
      <c r="L10" s="31">
        <f t="shared" si="7"/>
        <v>1276</v>
      </c>
    </row>
    <row r="11" spans="1:12" x14ac:dyDescent="0.2">
      <c r="A11" s="1" t="s">
        <v>72</v>
      </c>
      <c r="B11" s="15">
        <v>26730</v>
      </c>
      <c r="C11" s="15">
        <v>27323</v>
      </c>
      <c r="D11" s="15">
        <v>26648</v>
      </c>
      <c r="E11" s="15"/>
      <c r="F11" s="15">
        <v>27748</v>
      </c>
      <c r="G11" s="15">
        <v>28063</v>
      </c>
      <c r="H11" s="15">
        <v>29542</v>
      </c>
      <c r="I11" s="15"/>
      <c r="J11" s="15">
        <f>B11+F11</f>
        <v>54478</v>
      </c>
      <c r="K11" s="15">
        <f t="shared" si="6"/>
        <v>55386</v>
      </c>
      <c r="L11" s="15">
        <f t="shared" si="7"/>
        <v>56190</v>
      </c>
    </row>
    <row r="12" spans="1:12" s="13" customFormat="1" x14ac:dyDescent="0.2">
      <c r="B12" s="15"/>
      <c r="C12" s="15"/>
      <c r="D12" s="15"/>
      <c r="E12" s="15"/>
      <c r="F12" s="15"/>
      <c r="G12" s="15"/>
      <c r="H12" s="15"/>
      <c r="I12" s="15"/>
      <c r="J12" s="15"/>
      <c r="K12" s="15"/>
      <c r="L12" s="15"/>
    </row>
    <row r="13" spans="1:12" x14ac:dyDescent="0.2">
      <c r="B13" s="75" t="s">
        <v>73</v>
      </c>
      <c r="C13" s="85"/>
      <c r="D13" s="43"/>
      <c r="E13" s="43"/>
      <c r="F13" s="43"/>
      <c r="G13" s="43"/>
      <c r="H13" s="43"/>
      <c r="I13" s="43"/>
      <c r="J13" s="43"/>
      <c r="K13" s="43"/>
      <c r="L13" s="43"/>
    </row>
    <row r="14" spans="1:12" x14ac:dyDescent="0.2">
      <c r="A14" s="1" t="s">
        <v>200</v>
      </c>
      <c r="B14" s="86">
        <f>B5/B$11*100</f>
        <v>48.372615039281705</v>
      </c>
      <c r="C14" s="86">
        <f t="shared" ref="C14:D14" si="8">C5/C$11*100</f>
        <v>49.145408630091865</v>
      </c>
      <c r="D14" s="86">
        <f t="shared" si="8"/>
        <v>48.709096367457221</v>
      </c>
      <c r="E14" s="86"/>
      <c r="F14" s="86">
        <f>F5/F$11*100</f>
        <v>39.779443563500074</v>
      </c>
      <c r="G14" s="86">
        <f t="shared" ref="G14:H14" si="9">G5/G$11*100</f>
        <v>39.952962976160784</v>
      </c>
      <c r="H14" s="86">
        <f t="shared" si="9"/>
        <v>40.73183941507007</v>
      </c>
      <c r="I14" s="86"/>
      <c r="J14" s="86">
        <f>J5/J$11*100</f>
        <v>43.995741400198249</v>
      </c>
      <c r="K14" s="86">
        <f t="shared" ref="K14:L14" si="10">K5/K$11*100</f>
        <v>44.487776694471528</v>
      </c>
      <c r="L14" s="86">
        <f t="shared" si="10"/>
        <v>44.515038263036125</v>
      </c>
    </row>
    <row r="15" spans="1:12" x14ac:dyDescent="0.2">
      <c r="A15" s="1" t="s">
        <v>74</v>
      </c>
      <c r="B15" s="86">
        <f t="shared" ref="B15:D15" si="11">B6/B$11*100</f>
        <v>21.275720164609051</v>
      </c>
      <c r="C15" s="86">
        <f t="shared" si="11"/>
        <v>20.953043223657726</v>
      </c>
      <c r="D15" s="86">
        <f t="shared" si="11"/>
        <v>21.630141098769137</v>
      </c>
      <c r="E15" s="86"/>
      <c r="F15" s="86">
        <f t="shared" ref="F15:H15" si="12">F6/F$11*100</f>
        <v>30.618422949401758</v>
      </c>
      <c r="G15" s="86">
        <f t="shared" si="12"/>
        <v>30.167836653244485</v>
      </c>
      <c r="H15" s="86">
        <f t="shared" si="12"/>
        <v>31.321508360977589</v>
      </c>
      <c r="I15" s="86"/>
      <c r="J15" s="86">
        <f t="shared" ref="J15:L15" si="13">J6/J$11*100</f>
        <v>26.034362494952092</v>
      </c>
      <c r="K15" s="86">
        <f t="shared" si="13"/>
        <v>25.621998338930414</v>
      </c>
      <c r="L15" s="86">
        <f t="shared" si="13"/>
        <v>26.725395977932013</v>
      </c>
    </row>
    <row r="16" spans="1:12" x14ac:dyDescent="0.2">
      <c r="A16" s="1" t="s">
        <v>75</v>
      </c>
      <c r="B16" s="86">
        <f t="shared" ref="B16:D16" si="14">B7/B$11*100</f>
        <v>15.469509913954358</v>
      </c>
      <c r="C16" s="86">
        <f t="shared" si="14"/>
        <v>15.002012956117555</v>
      </c>
      <c r="D16" s="86">
        <f t="shared" si="14"/>
        <v>15.246922845992195</v>
      </c>
      <c r="E16" s="86"/>
      <c r="F16" s="86">
        <f t="shared" ref="F16:H16" si="15">F7/F$11*100</f>
        <v>16.473259334006055</v>
      </c>
      <c r="G16" s="86">
        <f t="shared" si="15"/>
        <v>16.491465630901899</v>
      </c>
      <c r="H16" s="86">
        <f t="shared" si="15"/>
        <v>15.415340870624872</v>
      </c>
      <c r="I16" s="86"/>
      <c r="J16" s="86">
        <f t="shared" ref="J16:L16" si="16">J7/J$11*100</f>
        <v>15.98076287675759</v>
      </c>
      <c r="K16" s="86">
        <f t="shared" si="16"/>
        <v>15.756689416097929</v>
      </c>
      <c r="L16" s="86">
        <f t="shared" si="16"/>
        <v>15.335468944652073</v>
      </c>
    </row>
    <row r="17" spans="1:12" x14ac:dyDescent="0.2">
      <c r="A17" s="1" t="s">
        <v>76</v>
      </c>
      <c r="B17" s="86">
        <f t="shared" ref="B17:D17" si="17">B8/B$11*100</f>
        <v>7.4111485222596336</v>
      </c>
      <c r="C17" s="86">
        <f t="shared" si="17"/>
        <v>7.2429821029901547</v>
      </c>
      <c r="D17" s="86">
        <f t="shared" si="17"/>
        <v>6.9386070249174425</v>
      </c>
      <c r="E17" s="86"/>
      <c r="F17" s="86">
        <f t="shared" ref="F17:H17" si="18">F8/F$11*100</f>
        <v>3.7047715150641487</v>
      </c>
      <c r="G17" s="86">
        <f t="shared" si="18"/>
        <v>3.691693689199302</v>
      </c>
      <c r="H17" s="86">
        <f t="shared" si="18"/>
        <v>3.3850111705368628</v>
      </c>
      <c r="I17" s="86"/>
      <c r="J17" s="86">
        <f t="shared" ref="J17:L17" si="19">J8/J$11*100</f>
        <v>5.5233305187415098</v>
      </c>
      <c r="K17" s="86">
        <f t="shared" si="19"/>
        <v>5.4436139096522593</v>
      </c>
      <c r="L17" s="86">
        <f t="shared" si="19"/>
        <v>5.070297205908525</v>
      </c>
    </row>
    <row r="18" spans="1:12" x14ac:dyDescent="0.2">
      <c r="A18" s="1" t="s">
        <v>71</v>
      </c>
      <c r="B18" s="86">
        <f t="shared" ref="B18:D18" si="20">B9/B$11*100</f>
        <v>6.6255144032921809</v>
      </c>
      <c r="C18" s="86">
        <f t="shared" si="20"/>
        <v>6.8294111188376094</v>
      </c>
      <c r="D18" s="86">
        <f t="shared" si="20"/>
        <v>6.5370759531672169</v>
      </c>
      <c r="E18" s="86"/>
      <c r="F18" s="86">
        <f t="shared" ref="F18:H18" si="21">F9/F$11*100</f>
        <v>5.9247513334294366</v>
      </c>
      <c r="G18" s="86">
        <f t="shared" si="21"/>
        <v>6.2324056586965044</v>
      </c>
      <c r="H18" s="86">
        <f t="shared" si="21"/>
        <v>5.6732787218197824</v>
      </c>
      <c r="I18" s="86"/>
      <c r="J18" s="86">
        <f t="shared" ref="J18:L18" si="22">J9/J$11*100</f>
        <v>6.2685854840486073</v>
      </c>
      <c r="K18" s="86">
        <f t="shared" si="22"/>
        <v>6.5269201603293245</v>
      </c>
      <c r="L18" s="86">
        <f t="shared" si="22"/>
        <v>6.0829329062110693</v>
      </c>
    </row>
    <row r="19" spans="1:12" x14ac:dyDescent="0.2">
      <c r="A19" s="1" t="s">
        <v>350</v>
      </c>
      <c r="B19" s="86">
        <f t="shared" ref="B19:D19" si="23">B10/B$11*100</f>
        <v>0.84549195660306775</v>
      </c>
      <c r="C19" s="86">
        <f t="shared" si="23"/>
        <v>0.8271419683050909</v>
      </c>
      <c r="D19" s="86">
        <f t="shared" si="23"/>
        <v>0.93815670969678766</v>
      </c>
      <c r="E19" s="86"/>
      <c r="F19" s="86">
        <f t="shared" ref="F19:H19" si="24">F10/F$11*100</f>
        <v>3.4993513045985294</v>
      </c>
      <c r="G19" s="86">
        <f t="shared" si="24"/>
        <v>3.4636353917970277</v>
      </c>
      <c r="H19" s="86">
        <f t="shared" si="24"/>
        <v>3.4730214609708208</v>
      </c>
      <c r="I19" s="86"/>
      <c r="J19" s="86">
        <f t="shared" ref="J19:L19" si="25">J10/J$11*100</f>
        <v>2.1972172253019568</v>
      </c>
      <c r="K19" s="86">
        <f t="shared" si="25"/>
        <v>2.1630014805185427</v>
      </c>
      <c r="L19" s="86">
        <f t="shared" si="25"/>
        <v>2.2708667022601889</v>
      </c>
    </row>
    <row r="20" spans="1:12" x14ac:dyDescent="0.2">
      <c r="A20" s="13" t="s">
        <v>72</v>
      </c>
      <c r="B20" s="53">
        <f t="shared" ref="B20:D20" si="26">B11/B$11*100</f>
        <v>100</v>
      </c>
      <c r="C20" s="53">
        <f t="shared" si="26"/>
        <v>100</v>
      </c>
      <c r="D20" s="53">
        <f t="shared" si="26"/>
        <v>100</v>
      </c>
      <c r="E20" s="53"/>
      <c r="F20" s="53">
        <f t="shared" ref="F20:H20" si="27">F11/F$11*100</f>
        <v>100</v>
      </c>
      <c r="G20" s="53">
        <f t="shared" si="27"/>
        <v>100</v>
      </c>
      <c r="H20" s="53">
        <f t="shared" si="27"/>
        <v>100</v>
      </c>
      <c r="I20" s="53"/>
      <c r="J20" s="53">
        <f t="shared" ref="J20:L20" si="28">J11/J$11*100</f>
        <v>100</v>
      </c>
      <c r="K20" s="53">
        <f t="shared" si="28"/>
        <v>100</v>
      </c>
      <c r="L20" s="53">
        <f t="shared" si="28"/>
        <v>100</v>
      </c>
    </row>
    <row r="21" spans="1:12" s="13" customFormat="1" x14ac:dyDescent="0.2">
      <c r="B21" s="53"/>
      <c r="C21" s="53"/>
      <c r="D21" s="53"/>
      <c r="E21" s="53"/>
      <c r="F21" s="53"/>
      <c r="G21" s="53"/>
      <c r="H21" s="53"/>
      <c r="I21" s="53"/>
      <c r="J21" s="53"/>
      <c r="K21" s="53"/>
      <c r="L21" s="53"/>
    </row>
    <row r="22" spans="1:12" s="13" customFormat="1" x14ac:dyDescent="0.2">
      <c r="B22" s="53"/>
      <c r="C22" s="53"/>
      <c r="D22" s="53"/>
      <c r="E22" s="53"/>
      <c r="F22" s="53"/>
      <c r="G22" s="53"/>
      <c r="H22" s="53"/>
      <c r="I22" s="53"/>
      <c r="J22" s="53"/>
      <c r="K22" s="53"/>
      <c r="L22" s="53"/>
    </row>
    <row r="23" spans="1:12" x14ac:dyDescent="0.2">
      <c r="A23" s="8" t="s">
        <v>223</v>
      </c>
      <c r="B23" s="159"/>
      <c r="C23" s="159"/>
      <c r="D23" s="159"/>
      <c r="E23" s="159"/>
      <c r="F23" s="159"/>
      <c r="G23" s="159"/>
      <c r="H23" s="159"/>
      <c r="I23" s="159"/>
      <c r="J23" s="159"/>
      <c r="K23" s="159"/>
      <c r="L23" s="43"/>
    </row>
    <row r="24" spans="1:12" hidden="1" x14ac:dyDescent="0.2">
      <c r="A24" s="36"/>
      <c r="B24" s="161" t="s">
        <v>281</v>
      </c>
      <c r="C24" s="161" t="s">
        <v>282</v>
      </c>
      <c r="D24" s="161" t="s">
        <v>283</v>
      </c>
      <c r="E24" s="161" t="s">
        <v>274</v>
      </c>
      <c r="F24" s="161" t="s">
        <v>284</v>
      </c>
      <c r="G24" s="161" t="s">
        <v>285</v>
      </c>
      <c r="H24" s="161" t="s">
        <v>286</v>
      </c>
      <c r="I24" s="53"/>
      <c r="J24" s="53"/>
      <c r="K24" s="53"/>
      <c r="L24" s="26"/>
    </row>
    <row r="25" spans="1:12" x14ac:dyDescent="0.2">
      <c r="A25" s="1" t="s">
        <v>200</v>
      </c>
      <c r="B25" s="31">
        <v>1925</v>
      </c>
      <c r="C25" s="31">
        <v>1708</v>
      </c>
      <c r="D25" s="31">
        <v>1837</v>
      </c>
      <c r="E25" s="31"/>
      <c r="F25" s="31">
        <v>657</v>
      </c>
      <c r="G25" s="31">
        <v>623</v>
      </c>
      <c r="H25" s="31">
        <v>744</v>
      </c>
      <c r="I25" s="31"/>
      <c r="J25" s="31">
        <f>B25+F25</f>
        <v>2582</v>
      </c>
      <c r="K25" s="31">
        <f t="shared" ref="K25:K31" si="29">C25+G25</f>
        <v>2331</v>
      </c>
      <c r="L25" s="31">
        <f t="shared" ref="L25:L31" si="30">D25+H25</f>
        <v>2581</v>
      </c>
    </row>
    <row r="26" spans="1:12" x14ac:dyDescent="0.2">
      <c r="A26" s="1" t="s">
        <v>68</v>
      </c>
      <c r="B26" s="31">
        <v>510</v>
      </c>
      <c r="C26" s="31">
        <v>553</v>
      </c>
      <c r="D26" s="31">
        <v>571</v>
      </c>
      <c r="E26" s="31"/>
      <c r="F26" s="31">
        <v>339</v>
      </c>
      <c r="G26" s="31">
        <v>352</v>
      </c>
      <c r="H26" s="31">
        <v>399</v>
      </c>
      <c r="I26" s="31"/>
      <c r="J26" s="31">
        <f t="shared" ref="J26:J31" si="31">B26+F26</f>
        <v>849</v>
      </c>
      <c r="K26" s="31">
        <f t="shared" si="29"/>
        <v>905</v>
      </c>
      <c r="L26" s="31">
        <f t="shared" si="30"/>
        <v>970</v>
      </c>
    </row>
    <row r="27" spans="1:12" x14ac:dyDescent="0.2">
      <c r="A27" s="1" t="s">
        <v>69</v>
      </c>
      <c r="B27" s="31">
        <v>519</v>
      </c>
      <c r="C27" s="31">
        <v>510</v>
      </c>
      <c r="D27" s="31">
        <v>513</v>
      </c>
      <c r="E27" s="31"/>
      <c r="F27" s="31">
        <v>201</v>
      </c>
      <c r="G27" s="31">
        <v>209</v>
      </c>
      <c r="H27" s="31">
        <v>210</v>
      </c>
      <c r="I27" s="31"/>
      <c r="J27" s="31">
        <f t="shared" si="31"/>
        <v>720</v>
      </c>
      <c r="K27" s="31">
        <f t="shared" si="29"/>
        <v>719</v>
      </c>
      <c r="L27" s="31">
        <f t="shared" si="30"/>
        <v>723</v>
      </c>
    </row>
    <row r="28" spans="1:12" x14ac:dyDescent="0.2">
      <c r="A28" s="1" t="s">
        <v>70</v>
      </c>
      <c r="B28" s="31">
        <v>160</v>
      </c>
      <c r="C28" s="31">
        <v>172</v>
      </c>
      <c r="D28" s="31">
        <v>141</v>
      </c>
      <c r="E28" s="31"/>
      <c r="F28" s="31">
        <v>47</v>
      </c>
      <c r="G28" s="31">
        <v>44</v>
      </c>
      <c r="H28" s="31">
        <v>52</v>
      </c>
      <c r="I28" s="31"/>
      <c r="J28" s="31">
        <f t="shared" si="31"/>
        <v>207</v>
      </c>
      <c r="K28" s="31">
        <f t="shared" si="29"/>
        <v>216</v>
      </c>
      <c r="L28" s="31">
        <f t="shared" si="30"/>
        <v>193</v>
      </c>
    </row>
    <row r="29" spans="1:12" x14ac:dyDescent="0.2">
      <c r="A29" s="1" t="s">
        <v>71</v>
      </c>
      <c r="B29" s="31">
        <v>184</v>
      </c>
      <c r="C29" s="31">
        <v>209</v>
      </c>
      <c r="D29" s="31">
        <v>178</v>
      </c>
      <c r="E29" s="31"/>
      <c r="F29" s="31">
        <v>59</v>
      </c>
      <c r="G29" s="31">
        <v>75</v>
      </c>
      <c r="H29" s="31">
        <v>64</v>
      </c>
      <c r="I29" s="31"/>
      <c r="J29" s="31">
        <f t="shared" si="31"/>
        <v>243</v>
      </c>
      <c r="K29" s="31">
        <f t="shared" si="29"/>
        <v>284</v>
      </c>
      <c r="L29" s="31">
        <f t="shared" si="30"/>
        <v>242</v>
      </c>
    </row>
    <row r="30" spans="1:12" x14ac:dyDescent="0.2">
      <c r="A30" s="1" t="s">
        <v>350</v>
      </c>
      <c r="B30" s="31">
        <v>13</v>
      </c>
      <c r="C30" s="31">
        <v>14</v>
      </c>
      <c r="D30" s="31">
        <v>24</v>
      </c>
      <c r="E30" s="31"/>
      <c r="F30" s="31">
        <v>41</v>
      </c>
      <c r="G30" s="31">
        <v>40</v>
      </c>
      <c r="H30" s="31">
        <v>50</v>
      </c>
      <c r="I30" s="31"/>
      <c r="J30" s="31">
        <f t="shared" si="31"/>
        <v>54</v>
      </c>
      <c r="K30" s="31">
        <f t="shared" si="29"/>
        <v>54</v>
      </c>
      <c r="L30" s="31">
        <f t="shared" si="30"/>
        <v>74</v>
      </c>
    </row>
    <row r="31" spans="1:12" x14ac:dyDescent="0.2">
      <c r="A31" s="13" t="s">
        <v>72</v>
      </c>
      <c r="B31" s="15">
        <v>3311</v>
      </c>
      <c r="C31" s="15">
        <v>3166</v>
      </c>
      <c r="D31" s="15">
        <v>3264</v>
      </c>
      <c r="E31" s="15"/>
      <c r="F31" s="15">
        <v>1344</v>
      </c>
      <c r="G31" s="15">
        <v>1343</v>
      </c>
      <c r="H31" s="15">
        <v>1519</v>
      </c>
      <c r="I31" s="15"/>
      <c r="J31" s="15">
        <f t="shared" si="31"/>
        <v>4655</v>
      </c>
      <c r="K31" s="15">
        <f t="shared" si="29"/>
        <v>4509</v>
      </c>
      <c r="L31" s="15">
        <f t="shared" si="30"/>
        <v>4783</v>
      </c>
    </row>
    <row r="32" spans="1:12" s="13" customFormat="1" x14ac:dyDescent="0.2">
      <c r="B32" s="15"/>
      <c r="C32" s="15"/>
      <c r="D32" s="15"/>
      <c r="E32" s="15"/>
      <c r="F32" s="15"/>
      <c r="G32" s="15"/>
      <c r="H32" s="15"/>
      <c r="I32" s="15"/>
      <c r="J32" s="15"/>
      <c r="K32" s="15"/>
      <c r="L32" s="15"/>
    </row>
    <row r="33" spans="1:13" x14ac:dyDescent="0.2">
      <c r="B33" s="75" t="s">
        <v>73</v>
      </c>
      <c r="C33" s="85"/>
      <c r="D33" s="43"/>
      <c r="E33" s="43"/>
      <c r="F33" s="43"/>
      <c r="G33" s="43"/>
      <c r="H33" s="43"/>
      <c r="I33" s="43"/>
      <c r="J33" s="43"/>
      <c r="K33" s="43"/>
      <c r="L33" s="43"/>
    </row>
    <row r="34" spans="1:13" x14ac:dyDescent="0.2">
      <c r="A34" s="1" t="s">
        <v>200</v>
      </c>
      <c r="B34" s="86">
        <f>B25/B$31*100</f>
        <v>58.139534883720934</v>
      </c>
      <c r="C34" s="86">
        <f t="shared" ref="C34:D34" si="32">C25/C$31*100</f>
        <v>53.948199620972836</v>
      </c>
      <c r="D34" s="86">
        <f t="shared" si="32"/>
        <v>56.280637254901968</v>
      </c>
      <c r="E34" s="86"/>
      <c r="F34" s="86">
        <f>F25/F$31*100</f>
        <v>48.883928571428569</v>
      </c>
      <c r="G34" s="86">
        <f t="shared" ref="G34:H34" si="33">G25/G$31*100</f>
        <v>46.388682055100524</v>
      </c>
      <c r="H34" s="86">
        <f t="shared" si="33"/>
        <v>48.979591836734691</v>
      </c>
      <c r="I34" s="86"/>
      <c r="J34" s="86">
        <f>J25/J$31*100</f>
        <v>55.4672395273899</v>
      </c>
      <c r="K34" s="86">
        <f t="shared" ref="K34:L34" si="34">K25/K$31*100</f>
        <v>51.696606786427147</v>
      </c>
      <c r="L34" s="86">
        <f t="shared" si="34"/>
        <v>53.961948567844452</v>
      </c>
    </row>
    <row r="35" spans="1:13" x14ac:dyDescent="0.2">
      <c r="A35" s="1" t="s">
        <v>74</v>
      </c>
      <c r="B35" s="86">
        <f t="shared" ref="B35:D35" si="35">B26/B$31*100</f>
        <v>15.403201449713077</v>
      </c>
      <c r="C35" s="86">
        <f t="shared" si="35"/>
        <v>17.466835123183827</v>
      </c>
      <c r="D35" s="86">
        <f t="shared" si="35"/>
        <v>17.493872549019606</v>
      </c>
      <c r="E35" s="86"/>
      <c r="F35" s="86">
        <f t="shared" ref="F35:H35" si="36">F26/F$31*100</f>
        <v>25.223214285714285</v>
      </c>
      <c r="G35" s="86">
        <f t="shared" si="36"/>
        <v>26.209977661950855</v>
      </c>
      <c r="H35" s="86">
        <f t="shared" si="36"/>
        <v>26.267281105990779</v>
      </c>
      <c r="I35" s="86"/>
      <c r="J35" s="86">
        <f t="shared" ref="J35:L35" si="37">J26/J$31*100</f>
        <v>18.238453276047263</v>
      </c>
      <c r="K35" s="86">
        <f t="shared" si="37"/>
        <v>20.070969172765579</v>
      </c>
      <c r="L35" s="86">
        <f t="shared" si="37"/>
        <v>20.28015889609032</v>
      </c>
    </row>
    <row r="36" spans="1:13" x14ac:dyDescent="0.2">
      <c r="A36" s="1" t="s">
        <v>75</v>
      </c>
      <c r="B36" s="86">
        <f t="shared" ref="B36:D36" si="38">B27/B$31*100</f>
        <v>15.675022651766838</v>
      </c>
      <c r="C36" s="86">
        <f t="shared" si="38"/>
        <v>16.108654453569173</v>
      </c>
      <c r="D36" s="86">
        <f t="shared" si="38"/>
        <v>15.716911764705882</v>
      </c>
      <c r="E36" s="86"/>
      <c r="F36" s="86">
        <f t="shared" ref="F36:H36" si="39">F27/F$31*100</f>
        <v>14.955357142857142</v>
      </c>
      <c r="G36" s="86">
        <f t="shared" si="39"/>
        <v>15.562174236783321</v>
      </c>
      <c r="H36" s="86">
        <f t="shared" si="39"/>
        <v>13.82488479262673</v>
      </c>
      <c r="I36" s="86"/>
      <c r="J36" s="86">
        <f t="shared" ref="J36:L36" si="40">J27/J$31*100</f>
        <v>15.467239527389903</v>
      </c>
      <c r="K36" s="86">
        <f t="shared" si="40"/>
        <v>15.945886005766246</v>
      </c>
      <c r="L36" s="86">
        <f t="shared" si="40"/>
        <v>15.116035960694123</v>
      </c>
    </row>
    <row r="37" spans="1:13" x14ac:dyDescent="0.2">
      <c r="A37" s="1" t="s">
        <v>76</v>
      </c>
      <c r="B37" s="86">
        <f t="shared" ref="B37:D37" si="41">B28/B$31*100</f>
        <v>4.8323769254001814</v>
      </c>
      <c r="C37" s="86">
        <f t="shared" si="41"/>
        <v>5.4327226784586227</v>
      </c>
      <c r="D37" s="86">
        <f t="shared" si="41"/>
        <v>4.3198529411764701</v>
      </c>
      <c r="E37" s="86"/>
      <c r="F37" s="86">
        <f t="shared" ref="F37:H37" si="42">F28/F$31*100</f>
        <v>3.4970238095238098</v>
      </c>
      <c r="G37" s="86">
        <f t="shared" si="42"/>
        <v>3.2762472077438569</v>
      </c>
      <c r="H37" s="86">
        <f t="shared" si="42"/>
        <v>3.4233048057932849</v>
      </c>
      <c r="I37" s="86"/>
      <c r="J37" s="86">
        <f t="shared" ref="J37:L37" si="43">J28/J$31*100</f>
        <v>4.4468313641245976</v>
      </c>
      <c r="K37" s="86">
        <f t="shared" si="43"/>
        <v>4.7904191616766472</v>
      </c>
      <c r="L37" s="86">
        <f t="shared" si="43"/>
        <v>4.0351243989128163</v>
      </c>
    </row>
    <row r="38" spans="1:13" x14ac:dyDescent="0.2">
      <c r="A38" s="1" t="s">
        <v>71</v>
      </c>
      <c r="B38" s="86">
        <f t="shared" ref="B38:D38" si="44">B29/B$31*100</f>
        <v>5.5572334642102081</v>
      </c>
      <c r="C38" s="86">
        <f t="shared" si="44"/>
        <v>6.6013897662665828</v>
      </c>
      <c r="D38" s="86">
        <f t="shared" si="44"/>
        <v>5.4534313725490193</v>
      </c>
      <c r="E38" s="86"/>
      <c r="F38" s="86">
        <f t="shared" ref="F38:H38" si="45">F29/F$31*100</f>
        <v>4.3898809523809517</v>
      </c>
      <c r="G38" s="86">
        <f t="shared" si="45"/>
        <v>5.5845122859270289</v>
      </c>
      <c r="H38" s="86">
        <f t="shared" si="45"/>
        <v>4.2132982225148119</v>
      </c>
      <c r="I38" s="86"/>
      <c r="J38" s="86">
        <f t="shared" ref="J38:L38" si="46">J29/J$31*100</f>
        <v>5.2201933404940926</v>
      </c>
      <c r="K38" s="86">
        <f t="shared" si="46"/>
        <v>6.2985140829452213</v>
      </c>
      <c r="L38" s="86">
        <f t="shared" si="46"/>
        <v>5.0595860338699561</v>
      </c>
    </row>
    <row r="39" spans="1:13" x14ac:dyDescent="0.2">
      <c r="A39" s="1" t="s">
        <v>351</v>
      </c>
      <c r="B39" s="86">
        <f t="shared" ref="B39:D39" si="47">B30/B$31*100</f>
        <v>0.39263062518876468</v>
      </c>
      <c r="C39" s="86">
        <f t="shared" si="47"/>
        <v>0.4421983575489577</v>
      </c>
      <c r="D39" s="86">
        <f t="shared" si="47"/>
        <v>0.73529411764705876</v>
      </c>
      <c r="E39" s="86"/>
      <c r="F39" s="86">
        <f t="shared" ref="F39:H39" si="48">F30/F$31*100</f>
        <v>3.0505952380952381</v>
      </c>
      <c r="G39" s="86">
        <f t="shared" si="48"/>
        <v>2.9784065524944157</v>
      </c>
      <c r="H39" s="86">
        <f t="shared" si="48"/>
        <v>3.2916392363396976</v>
      </c>
      <c r="I39" s="86"/>
      <c r="J39" s="86">
        <f t="shared" ref="J39:L39" si="49">J30/J$31*100</f>
        <v>1.1600429645542427</v>
      </c>
      <c r="K39" s="86">
        <f t="shared" si="49"/>
        <v>1.1976047904191618</v>
      </c>
      <c r="L39" s="86">
        <f t="shared" si="49"/>
        <v>1.5471461425883337</v>
      </c>
    </row>
    <row r="40" spans="1:13" ht="12" thickBot="1" x14ac:dyDescent="0.25">
      <c r="A40" s="22" t="s">
        <v>72</v>
      </c>
      <c r="B40" s="22">
        <f t="shared" ref="B40:D40" si="50">B31/B$31*100</f>
        <v>100</v>
      </c>
      <c r="C40" s="22">
        <f t="shared" si="50"/>
        <v>100</v>
      </c>
      <c r="D40" s="22">
        <f t="shared" si="50"/>
        <v>100</v>
      </c>
      <c r="E40" s="22"/>
      <c r="F40" s="22">
        <f t="shared" ref="F40:H40" si="51">F31/F$31*100</f>
        <v>100</v>
      </c>
      <c r="G40" s="22">
        <f t="shared" si="51"/>
        <v>100</v>
      </c>
      <c r="H40" s="22">
        <f t="shared" si="51"/>
        <v>100</v>
      </c>
      <c r="I40" s="22"/>
      <c r="J40" s="22">
        <f t="shared" ref="J40:L40" si="52">J31/J$31*100</f>
        <v>100</v>
      </c>
      <c r="K40" s="22">
        <f t="shared" si="52"/>
        <v>100</v>
      </c>
      <c r="L40" s="22">
        <f t="shared" si="52"/>
        <v>100</v>
      </c>
    </row>
    <row r="41" spans="1:13" ht="23.25" customHeight="1" x14ac:dyDescent="0.2">
      <c r="A41" s="210" t="s">
        <v>224</v>
      </c>
      <c r="B41" s="211"/>
      <c r="C41" s="211"/>
      <c r="D41" s="211"/>
      <c r="E41" s="211"/>
      <c r="F41" s="211"/>
      <c r="G41" s="211"/>
      <c r="H41" s="211"/>
      <c r="I41" s="211"/>
      <c r="J41" s="211"/>
      <c r="K41" s="211"/>
      <c r="L41" s="211"/>
    </row>
    <row r="42" spans="1:13" ht="24" customHeight="1" x14ac:dyDescent="0.2">
      <c r="A42" s="202" t="s">
        <v>293</v>
      </c>
      <c r="B42" s="202"/>
      <c r="C42" s="202"/>
      <c r="D42" s="202"/>
      <c r="E42" s="202"/>
      <c r="F42" s="202"/>
      <c r="G42" s="202"/>
      <c r="H42" s="202"/>
      <c r="I42" s="202"/>
      <c r="J42" s="202"/>
      <c r="K42" s="202"/>
      <c r="L42" s="202"/>
      <c r="M42" s="137"/>
    </row>
    <row r="43" spans="1:13" x14ac:dyDescent="0.2">
      <c r="A43" s="36"/>
    </row>
  </sheetData>
  <mergeCells count="3">
    <mergeCell ref="A1:L1"/>
    <mergeCell ref="A41:L41"/>
    <mergeCell ref="A42:L42"/>
  </mergeCells>
  <phoneticPr fontId="2" type="noConversion"/>
  <pageMargins left="0.75" right="0.75" top="1" bottom="1" header="0.5" footer="0.5"/>
  <pageSetup paperSize="9" scale="97" orientation="portrait" r:id="rId1"/>
  <headerFooter alignWithMargins="0">
    <oddHeader>&amp;C&amp;8Hela staden - Kvarstående sökande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5E95B-C9AC-4DC6-AFA3-6D73DE1E3747}">
  <sheetPr codeName="Blad6">
    <pageSetUpPr fitToPage="1"/>
  </sheetPr>
  <dimension ref="A1:N44"/>
  <sheetViews>
    <sheetView zoomScaleNormal="100" workbookViewId="0">
      <selection sqref="A1:L1"/>
    </sheetView>
  </sheetViews>
  <sheetFormatPr defaultColWidth="9.28515625" defaultRowHeight="11.25" x14ac:dyDescent="0.2"/>
  <cols>
    <col min="1" max="1" width="21.140625" style="1" customWidth="1"/>
    <col min="2" max="4" width="7.5703125" style="1" customWidth="1"/>
    <col min="5" max="5" width="0.5703125" style="1" customWidth="1"/>
    <col min="6" max="8" width="7.5703125" style="1" customWidth="1"/>
    <col min="9" max="9" width="0.5703125" style="1" customWidth="1"/>
    <col min="10" max="12" width="7.5703125" style="1" customWidth="1"/>
    <col min="13" max="13" width="9.28515625" style="1"/>
    <col min="14" max="14" width="13.28515625" style="1" customWidth="1"/>
    <col min="15" max="16384" width="9.28515625" style="1"/>
  </cols>
  <sheetData>
    <row r="1" spans="1:13" ht="12" customHeight="1" thickBot="1" x14ac:dyDescent="0.25">
      <c r="A1" s="208" t="s">
        <v>371</v>
      </c>
      <c r="B1" s="209"/>
      <c r="C1" s="209"/>
      <c r="D1" s="209"/>
      <c r="E1" s="209"/>
      <c r="F1" s="209"/>
      <c r="G1" s="209"/>
      <c r="H1" s="209"/>
      <c r="I1" s="209"/>
      <c r="J1" s="209"/>
      <c r="K1" s="209"/>
      <c r="L1" s="209"/>
    </row>
    <row r="2" spans="1:13" x14ac:dyDescent="0.2">
      <c r="A2" s="2" t="s">
        <v>64</v>
      </c>
      <c r="B2" s="4" t="s">
        <v>78</v>
      </c>
      <c r="C2" s="4"/>
      <c r="D2" s="4"/>
      <c r="E2" s="2"/>
      <c r="F2" s="4" t="s">
        <v>79</v>
      </c>
      <c r="G2" s="4"/>
      <c r="H2" s="4"/>
      <c r="I2" s="2"/>
      <c r="J2" s="4" t="s">
        <v>63</v>
      </c>
      <c r="K2" s="4"/>
      <c r="L2" s="4"/>
    </row>
    <row r="3" spans="1:13" x14ac:dyDescent="0.2">
      <c r="A3" s="8" t="s">
        <v>67</v>
      </c>
      <c r="B3" s="28" t="str">
        <f>Månad!A2</f>
        <v>Aug-26</v>
      </c>
      <c r="C3" s="28" t="str">
        <f>Månad!A3</f>
        <v>Jul-26</v>
      </c>
      <c r="D3" s="28" t="str">
        <f>Månad!A4</f>
        <v>Aug-25</v>
      </c>
      <c r="E3" s="29"/>
      <c r="F3" s="28" t="str">
        <f t="shared" ref="F3:H3" si="0">B3</f>
        <v>Aug-26</v>
      </c>
      <c r="G3" s="28" t="str">
        <f t="shared" si="0"/>
        <v>Jul-26</v>
      </c>
      <c r="H3" s="28" t="str">
        <f t="shared" si="0"/>
        <v>Aug-25</v>
      </c>
      <c r="J3" s="28" t="str">
        <f t="shared" ref="J3:L3" si="1">F3</f>
        <v>Aug-26</v>
      </c>
      <c r="K3" s="28" t="str">
        <f t="shared" si="1"/>
        <v>Jul-26</v>
      </c>
      <c r="L3" s="28" t="str">
        <f t="shared" si="1"/>
        <v>Aug-25</v>
      </c>
    </row>
    <row r="4" spans="1:13" hidden="1" x14ac:dyDescent="0.2">
      <c r="A4" s="36"/>
      <c r="B4" s="164" t="s">
        <v>287</v>
      </c>
      <c r="C4" s="164" t="s">
        <v>288</v>
      </c>
      <c r="D4" s="164" t="s">
        <v>289</v>
      </c>
      <c r="E4" s="165" t="s">
        <v>274</v>
      </c>
      <c r="F4" s="164" t="s">
        <v>290</v>
      </c>
      <c r="G4" s="164" t="s">
        <v>291</v>
      </c>
      <c r="H4" s="164" t="s">
        <v>292</v>
      </c>
      <c r="I4" s="165"/>
      <c r="J4" s="164"/>
      <c r="K4" s="164"/>
      <c r="L4" s="164"/>
    </row>
    <row r="5" spans="1:13" x14ac:dyDescent="0.2">
      <c r="A5" s="1" t="s">
        <v>200</v>
      </c>
      <c r="B5" s="31">
        <v>904</v>
      </c>
      <c r="C5" s="31">
        <v>900</v>
      </c>
      <c r="D5" s="31">
        <v>1019</v>
      </c>
      <c r="E5" s="31"/>
      <c r="F5" s="31">
        <v>23064</v>
      </c>
      <c r="G5" s="31">
        <v>23740</v>
      </c>
      <c r="H5" s="31">
        <v>23994</v>
      </c>
      <c r="I5" s="31"/>
      <c r="J5" s="31">
        <f>B5+F5</f>
        <v>23968</v>
      </c>
      <c r="K5" s="31">
        <f t="shared" ref="K5:L10" si="2">C5+G5</f>
        <v>24640</v>
      </c>
      <c r="L5" s="31">
        <f t="shared" si="2"/>
        <v>25013</v>
      </c>
      <c r="M5" s="26"/>
    </row>
    <row r="6" spans="1:13" x14ac:dyDescent="0.2">
      <c r="A6" s="1" t="s">
        <v>68</v>
      </c>
      <c r="B6" s="31">
        <v>1069</v>
      </c>
      <c r="C6" s="31">
        <v>1070</v>
      </c>
      <c r="D6" s="31">
        <v>1169</v>
      </c>
      <c r="E6" s="31"/>
      <c r="F6" s="31">
        <v>13114</v>
      </c>
      <c r="G6" s="31">
        <v>13121</v>
      </c>
      <c r="H6" s="31">
        <v>13848</v>
      </c>
      <c r="I6" s="31"/>
      <c r="J6" s="31">
        <f t="shared" ref="J6:J10" si="3">B6+F6</f>
        <v>14183</v>
      </c>
      <c r="K6" s="31">
        <f t="shared" si="2"/>
        <v>14191</v>
      </c>
      <c r="L6" s="31">
        <f t="shared" si="2"/>
        <v>15017</v>
      </c>
      <c r="M6" s="26"/>
    </row>
    <row r="7" spans="1:13" x14ac:dyDescent="0.2">
      <c r="A7" s="1" t="s">
        <v>69</v>
      </c>
      <c r="B7" s="31">
        <v>225</v>
      </c>
      <c r="C7" s="31">
        <v>230</v>
      </c>
      <c r="D7" s="31">
        <v>266</v>
      </c>
      <c r="E7" s="31"/>
      <c r="F7" s="31">
        <v>8481</v>
      </c>
      <c r="G7" s="31">
        <v>8497</v>
      </c>
      <c r="H7" s="31">
        <v>8351</v>
      </c>
      <c r="I7" s="31"/>
      <c r="J7" s="31">
        <f t="shared" si="3"/>
        <v>8706</v>
      </c>
      <c r="K7" s="31">
        <f t="shared" si="2"/>
        <v>8727</v>
      </c>
      <c r="L7" s="31">
        <f t="shared" si="2"/>
        <v>8617</v>
      </c>
      <c r="M7" s="26"/>
    </row>
    <row r="8" spans="1:13" x14ac:dyDescent="0.2">
      <c r="A8" s="1" t="s">
        <v>70</v>
      </c>
      <c r="B8" s="31">
        <v>91</v>
      </c>
      <c r="C8" s="31">
        <v>92</v>
      </c>
      <c r="D8" s="31">
        <v>141</v>
      </c>
      <c r="E8" s="31"/>
      <c r="F8" s="31">
        <v>2918</v>
      </c>
      <c r="G8" s="31">
        <v>2923</v>
      </c>
      <c r="H8" s="31">
        <v>2708</v>
      </c>
      <c r="I8" s="31"/>
      <c r="J8" s="31">
        <f t="shared" si="3"/>
        <v>3009</v>
      </c>
      <c r="K8" s="31">
        <f t="shared" si="2"/>
        <v>3015</v>
      </c>
      <c r="L8" s="31">
        <f t="shared" si="2"/>
        <v>2849</v>
      </c>
      <c r="M8" s="26"/>
    </row>
    <row r="9" spans="1:13" x14ac:dyDescent="0.2">
      <c r="A9" s="1" t="s">
        <v>71</v>
      </c>
      <c r="B9" s="31">
        <v>87</v>
      </c>
      <c r="C9" s="31">
        <v>93</v>
      </c>
      <c r="D9" s="31">
        <v>106</v>
      </c>
      <c r="E9" s="31"/>
      <c r="F9" s="31">
        <v>3328</v>
      </c>
      <c r="G9" s="31">
        <v>3522</v>
      </c>
      <c r="H9" s="31">
        <v>3312</v>
      </c>
      <c r="I9" s="31"/>
      <c r="J9" s="31">
        <f t="shared" si="3"/>
        <v>3415</v>
      </c>
      <c r="K9" s="31">
        <f t="shared" si="2"/>
        <v>3615</v>
      </c>
      <c r="L9" s="31">
        <f t="shared" si="2"/>
        <v>3418</v>
      </c>
      <c r="M9" s="26"/>
    </row>
    <row r="10" spans="1:13" x14ac:dyDescent="0.2">
      <c r="A10" s="1" t="s">
        <v>350</v>
      </c>
      <c r="B10" s="31">
        <v>122</v>
      </c>
      <c r="C10" s="31">
        <v>123</v>
      </c>
      <c r="D10" s="31">
        <v>135</v>
      </c>
      <c r="E10" s="31"/>
      <c r="F10" s="31">
        <v>1075</v>
      </c>
      <c r="G10" s="31">
        <v>1075</v>
      </c>
      <c r="H10" s="31">
        <v>1141</v>
      </c>
      <c r="I10" s="31"/>
      <c r="J10" s="31">
        <f t="shared" si="3"/>
        <v>1197</v>
      </c>
      <c r="K10" s="31">
        <f t="shared" si="2"/>
        <v>1198</v>
      </c>
      <c r="L10" s="31">
        <f t="shared" si="2"/>
        <v>1276</v>
      </c>
      <c r="M10" s="26"/>
    </row>
    <row r="11" spans="1:13" x14ac:dyDescent="0.2">
      <c r="A11" s="1" t="s">
        <v>72</v>
      </c>
      <c r="B11" s="15">
        <v>2498</v>
      </c>
      <c r="C11" s="15">
        <v>2508</v>
      </c>
      <c r="D11" s="15">
        <v>2836</v>
      </c>
      <c r="E11" s="15"/>
      <c r="F11" s="15">
        <v>51980</v>
      </c>
      <c r="G11" s="15">
        <v>52878</v>
      </c>
      <c r="H11" s="15">
        <v>53354</v>
      </c>
      <c r="I11" s="15"/>
      <c r="J11" s="15">
        <f t="shared" ref="J11" si="4">B11+F11</f>
        <v>54478</v>
      </c>
      <c r="K11" s="15">
        <f t="shared" ref="K11" si="5">C11+G11</f>
        <v>55386</v>
      </c>
      <c r="L11" s="15">
        <f t="shared" ref="L11" si="6">D11+H11</f>
        <v>56190</v>
      </c>
      <c r="M11" s="26"/>
    </row>
    <row r="12" spans="1:13" s="13" customFormat="1" x14ac:dyDescent="0.2">
      <c r="B12" s="15"/>
      <c r="C12" s="15"/>
      <c r="D12" s="15"/>
      <c r="E12" s="15"/>
      <c r="F12" s="15"/>
      <c r="G12" s="15"/>
      <c r="H12" s="15"/>
      <c r="I12" s="15"/>
      <c r="J12" s="15"/>
      <c r="K12" s="15"/>
      <c r="L12" s="15"/>
      <c r="M12" s="62"/>
    </row>
    <row r="13" spans="1:13" x14ac:dyDescent="0.2">
      <c r="B13" s="8" t="s">
        <v>73</v>
      </c>
      <c r="C13" s="8"/>
      <c r="D13" s="40"/>
      <c r="E13" s="40"/>
      <c r="F13" s="40"/>
      <c r="G13" s="40"/>
      <c r="H13" s="40"/>
      <c r="I13" s="40"/>
      <c r="J13" s="43"/>
      <c r="K13" s="43"/>
      <c r="L13" s="43"/>
    </row>
    <row r="14" spans="1:13" x14ac:dyDescent="0.2">
      <c r="A14" s="1" t="s">
        <v>200</v>
      </c>
      <c r="B14" s="41">
        <f>B5/B$11*100</f>
        <v>36.188951160928745</v>
      </c>
      <c r="C14" s="41">
        <f>C5/C$11*100</f>
        <v>35.885167464114829</v>
      </c>
      <c r="D14" s="41">
        <f>D5/D$11*100</f>
        <v>35.93088857545839</v>
      </c>
      <c r="E14" s="41"/>
      <c r="F14" s="41">
        <f>F5/F$11*100</f>
        <v>44.37091188918815</v>
      </c>
      <c r="G14" s="41">
        <f>G5/G$11*100</f>
        <v>44.895797874352283</v>
      </c>
      <c r="H14" s="41">
        <f>H5/H$11*100</f>
        <v>44.971323612100313</v>
      </c>
      <c r="I14" s="41"/>
      <c r="J14" s="41">
        <f>J5/J$11*100</f>
        <v>43.995741400198249</v>
      </c>
      <c r="K14" s="41">
        <f>K5/K$11*100</f>
        <v>44.487776694471528</v>
      </c>
      <c r="L14" s="41">
        <f>L5/L$11*100</f>
        <v>44.515038263036125</v>
      </c>
    </row>
    <row r="15" spans="1:13" x14ac:dyDescent="0.2">
      <c r="A15" s="1" t="s">
        <v>68</v>
      </c>
      <c r="B15" s="41">
        <f t="shared" ref="B15:D15" si="7">B6/B$11*100</f>
        <v>42.794235388310646</v>
      </c>
      <c r="C15" s="41">
        <f t="shared" si="7"/>
        <v>42.663476874003194</v>
      </c>
      <c r="D15" s="41">
        <f t="shared" si="7"/>
        <v>41.220028208744715</v>
      </c>
      <c r="E15" s="41"/>
      <c r="F15" s="41">
        <f t="shared" ref="F15:H15" si="8">F6/F$11*100</f>
        <v>25.228934205463638</v>
      </c>
      <c r="G15" s="41">
        <f t="shared" si="8"/>
        <v>24.813722152880217</v>
      </c>
      <c r="H15" s="41">
        <f t="shared" si="8"/>
        <v>25.954942459796833</v>
      </c>
      <c r="I15" s="41"/>
      <c r="J15" s="41">
        <f t="shared" ref="J15:L15" si="9">J6/J$11*100</f>
        <v>26.034362494952092</v>
      </c>
      <c r="K15" s="41">
        <f t="shared" si="9"/>
        <v>25.621998338930414</v>
      </c>
      <c r="L15" s="41">
        <f t="shared" si="9"/>
        <v>26.725395977932013</v>
      </c>
    </row>
    <row r="16" spans="1:13" x14ac:dyDescent="0.2">
      <c r="A16" s="1" t="s">
        <v>69</v>
      </c>
      <c r="B16" s="41">
        <f t="shared" ref="B16:D16" si="10">B7/B$11*100</f>
        <v>9.0072057646116885</v>
      </c>
      <c r="C16" s="41">
        <f t="shared" si="10"/>
        <v>9.1706539074960123</v>
      </c>
      <c r="D16" s="41">
        <f t="shared" si="10"/>
        <v>9.3794076163610729</v>
      </c>
      <c r="E16" s="41"/>
      <c r="F16" s="41">
        <f t="shared" ref="F16:H16" si="11">F7/F$11*100</f>
        <v>16.31589072720277</v>
      </c>
      <c r="G16" s="41">
        <f t="shared" si="11"/>
        <v>16.069064639358523</v>
      </c>
      <c r="H16" s="41">
        <f t="shared" si="11"/>
        <v>15.652059826817109</v>
      </c>
      <c r="I16" s="41"/>
      <c r="J16" s="41">
        <f t="shared" ref="J16:L16" si="12">J7/J$11*100</f>
        <v>15.98076287675759</v>
      </c>
      <c r="K16" s="41">
        <f t="shared" si="12"/>
        <v>15.756689416097929</v>
      </c>
      <c r="L16" s="41">
        <f t="shared" si="12"/>
        <v>15.335468944652073</v>
      </c>
    </row>
    <row r="17" spans="1:14" x14ac:dyDescent="0.2">
      <c r="A17" s="1" t="s">
        <v>70</v>
      </c>
      <c r="B17" s="41">
        <f t="shared" ref="B17:D17" si="13">B8/B$11*100</f>
        <v>3.642914331465172</v>
      </c>
      <c r="C17" s="41">
        <f t="shared" si="13"/>
        <v>3.6682615629984054</v>
      </c>
      <c r="D17" s="41">
        <f t="shared" si="13"/>
        <v>4.9717912552891397</v>
      </c>
      <c r="E17" s="41"/>
      <c r="F17" s="41">
        <f t="shared" ref="F17:H17" si="14">F8/F$11*100</f>
        <v>5.6136975759907655</v>
      </c>
      <c r="G17" s="41">
        <f t="shared" si="14"/>
        <v>5.5278187526003251</v>
      </c>
      <c r="H17" s="41">
        <f t="shared" si="14"/>
        <v>5.0755332308730372</v>
      </c>
      <c r="I17" s="41"/>
      <c r="J17" s="41">
        <f t="shared" ref="J17:L17" si="15">J8/J$11*100</f>
        <v>5.5233305187415098</v>
      </c>
      <c r="K17" s="41">
        <f t="shared" si="15"/>
        <v>5.4436139096522593</v>
      </c>
      <c r="L17" s="41">
        <f t="shared" si="15"/>
        <v>5.070297205908525</v>
      </c>
    </row>
    <row r="18" spans="1:14" x14ac:dyDescent="0.2">
      <c r="A18" s="1" t="s">
        <v>71</v>
      </c>
      <c r="B18" s="41">
        <f t="shared" ref="B18:D18" si="16">B9/B$11*100</f>
        <v>3.482786228983187</v>
      </c>
      <c r="C18" s="41">
        <f t="shared" si="16"/>
        <v>3.7081339712918657</v>
      </c>
      <c r="D18" s="41">
        <f t="shared" si="16"/>
        <v>3.7376586741889986</v>
      </c>
      <c r="E18" s="41"/>
      <c r="F18" s="41">
        <f t="shared" ref="F18:H18" si="17">F9/F$11*100</f>
        <v>6.4024624855713741</v>
      </c>
      <c r="G18" s="41">
        <f>G9/G$11*100</f>
        <v>6.6606150005673435</v>
      </c>
      <c r="H18" s="41">
        <f t="shared" si="17"/>
        <v>6.20759455710912</v>
      </c>
      <c r="I18" s="41"/>
      <c r="J18" s="41">
        <f t="shared" ref="J18" si="18">J9/J$11*100</f>
        <v>6.2685854840486073</v>
      </c>
      <c r="K18" s="41">
        <f>K9/K$11*100</f>
        <v>6.5269201603293245</v>
      </c>
      <c r="L18" s="41">
        <f t="shared" ref="L18" si="19">L9/L$11*100</f>
        <v>6.0829329062110693</v>
      </c>
    </row>
    <row r="19" spans="1:14" x14ac:dyDescent="0.2">
      <c r="A19" s="1" t="s">
        <v>350</v>
      </c>
      <c r="B19" s="41">
        <f t="shared" ref="B19:D19" si="20">B10/B$11*100</f>
        <v>4.88390712570056</v>
      </c>
      <c r="C19" s="41">
        <f t="shared" si="20"/>
        <v>4.9043062200956937</v>
      </c>
      <c r="D19" s="41">
        <f t="shared" si="20"/>
        <v>4.7602256699576868</v>
      </c>
      <c r="E19" s="41"/>
      <c r="F19" s="41">
        <f>F10/F$11*100</f>
        <v>2.0681031165833015</v>
      </c>
      <c r="G19" s="41">
        <f t="shared" ref="G19:H19" si="21">G10/G$11*100</f>
        <v>2.03298158024131</v>
      </c>
      <c r="H19" s="41">
        <f t="shared" si="21"/>
        <v>2.1385463133035949</v>
      </c>
      <c r="I19" s="41"/>
      <c r="J19" s="41">
        <f>J10/J$11*100</f>
        <v>2.1972172253019568</v>
      </c>
      <c r="K19" s="41">
        <f t="shared" ref="K19:L19" si="22">K10/K$11*100</f>
        <v>2.1630014805185427</v>
      </c>
      <c r="L19" s="41">
        <f t="shared" si="22"/>
        <v>2.2708667022601889</v>
      </c>
    </row>
    <row r="20" spans="1:14" x14ac:dyDescent="0.2">
      <c r="A20" s="1" t="s">
        <v>72</v>
      </c>
      <c r="B20" s="42">
        <f t="shared" ref="B20:D20" si="23">B11/B$11*100</f>
        <v>100</v>
      </c>
      <c r="C20" s="42">
        <f t="shared" si="23"/>
        <v>100</v>
      </c>
      <c r="D20" s="42">
        <f t="shared" si="23"/>
        <v>100</v>
      </c>
      <c r="E20" s="42"/>
      <c r="F20" s="42">
        <f>F11/F$11*100</f>
        <v>100</v>
      </c>
      <c r="G20" s="42">
        <f t="shared" ref="G20:H20" si="24">G11/G$11*100</f>
        <v>100</v>
      </c>
      <c r="H20" s="42">
        <f t="shared" si="24"/>
        <v>100</v>
      </c>
      <c r="I20" s="42"/>
      <c r="J20" s="42">
        <f>J11/J$11*100</f>
        <v>100</v>
      </c>
      <c r="K20" s="42">
        <f t="shared" ref="K20:L20" si="25">K11/K$11*100</f>
        <v>100</v>
      </c>
      <c r="L20" s="42">
        <f t="shared" si="25"/>
        <v>100</v>
      </c>
    </row>
    <row r="21" spans="1:14" s="13" customFormat="1" x14ac:dyDescent="0.2">
      <c r="B21" s="42"/>
      <c r="C21" s="42"/>
      <c r="D21" s="42"/>
      <c r="E21" s="42"/>
      <c r="F21" s="42"/>
      <c r="G21" s="42"/>
      <c r="H21" s="42"/>
      <c r="I21" s="42"/>
      <c r="J21" s="42"/>
      <c r="K21" s="42"/>
      <c r="L21" s="53"/>
    </row>
    <row r="22" spans="1:14" x14ac:dyDescent="0.2">
      <c r="A22" s="13"/>
      <c r="B22" s="42"/>
      <c r="C22" s="42"/>
      <c r="D22" s="42"/>
      <c r="E22" s="42"/>
      <c r="F22" s="42"/>
      <c r="G22" s="42"/>
      <c r="H22" s="42"/>
      <c r="I22" s="42"/>
      <c r="J22" s="53"/>
      <c r="K22" s="53"/>
      <c r="L22" s="53"/>
    </row>
    <row r="23" spans="1:14" x14ac:dyDescent="0.2">
      <c r="A23" s="8" t="s">
        <v>77</v>
      </c>
      <c r="B23" s="40"/>
      <c r="C23" s="40"/>
      <c r="D23" s="40"/>
      <c r="E23" s="40"/>
      <c r="F23" s="40"/>
      <c r="G23" s="40"/>
      <c r="H23" s="40"/>
      <c r="I23" s="40"/>
      <c r="J23" s="159"/>
      <c r="K23" s="159"/>
      <c r="L23" s="43"/>
    </row>
    <row r="24" spans="1:14" hidden="1" x14ac:dyDescent="0.2">
      <c r="A24" s="36"/>
      <c r="B24" s="1" t="s">
        <v>287</v>
      </c>
      <c r="C24" s="1" t="s">
        <v>288</v>
      </c>
      <c r="D24" s="1" t="s">
        <v>289</v>
      </c>
      <c r="E24" s="1" t="s">
        <v>274</v>
      </c>
      <c r="F24" s="1" t="s">
        <v>290</v>
      </c>
      <c r="G24" s="1" t="s">
        <v>291</v>
      </c>
      <c r="H24" s="1" t="s">
        <v>292</v>
      </c>
      <c r="J24" s="53"/>
      <c r="K24" s="53"/>
      <c r="L24" s="26"/>
    </row>
    <row r="25" spans="1:14" x14ac:dyDescent="0.2">
      <c r="A25" s="1" t="s">
        <v>200</v>
      </c>
      <c r="B25" s="31">
        <v>70</v>
      </c>
      <c r="C25" s="31">
        <v>70</v>
      </c>
      <c r="D25" s="31">
        <v>98</v>
      </c>
      <c r="E25" s="31"/>
      <c r="F25" s="31">
        <v>2512</v>
      </c>
      <c r="G25" s="31">
        <v>2261</v>
      </c>
      <c r="H25" s="31">
        <v>2483</v>
      </c>
      <c r="I25" s="31"/>
      <c r="J25" s="31">
        <f>B25+F25</f>
        <v>2582</v>
      </c>
      <c r="K25" s="31">
        <f t="shared" ref="K25:L30" si="26">C25+G25</f>
        <v>2331</v>
      </c>
      <c r="L25" s="31">
        <f t="shared" si="26"/>
        <v>2581</v>
      </c>
      <c r="M25" s="26"/>
      <c r="N25" s="26"/>
    </row>
    <row r="26" spans="1:14" x14ac:dyDescent="0.2">
      <c r="A26" s="1" t="s">
        <v>68</v>
      </c>
      <c r="B26" s="31">
        <v>140</v>
      </c>
      <c r="C26" s="31">
        <v>142</v>
      </c>
      <c r="D26" s="31">
        <v>157</v>
      </c>
      <c r="E26" s="31"/>
      <c r="F26" s="31">
        <v>709</v>
      </c>
      <c r="G26" s="31">
        <v>763</v>
      </c>
      <c r="H26" s="31">
        <v>813</v>
      </c>
      <c r="I26" s="31"/>
      <c r="J26" s="31">
        <f t="shared" ref="J26:J30" si="27">B26+F26</f>
        <v>849</v>
      </c>
      <c r="K26" s="31">
        <f t="shared" si="26"/>
        <v>905</v>
      </c>
      <c r="L26" s="31">
        <f t="shared" si="26"/>
        <v>970</v>
      </c>
      <c r="M26" s="26"/>
      <c r="N26" s="26"/>
    </row>
    <row r="27" spans="1:14" x14ac:dyDescent="0.2">
      <c r="A27" s="1" t="s">
        <v>69</v>
      </c>
      <c r="B27" s="31">
        <v>18</v>
      </c>
      <c r="C27" s="31">
        <v>20</v>
      </c>
      <c r="D27" s="31">
        <v>21</v>
      </c>
      <c r="E27" s="31"/>
      <c r="F27" s="31">
        <v>702</v>
      </c>
      <c r="G27" s="31">
        <v>699</v>
      </c>
      <c r="H27" s="31">
        <v>702</v>
      </c>
      <c r="I27" s="31"/>
      <c r="J27" s="31">
        <f t="shared" si="27"/>
        <v>720</v>
      </c>
      <c r="K27" s="31">
        <f t="shared" si="26"/>
        <v>719</v>
      </c>
      <c r="L27" s="31">
        <f t="shared" si="26"/>
        <v>723</v>
      </c>
      <c r="M27" s="26"/>
      <c r="N27" s="26"/>
    </row>
    <row r="28" spans="1:14" x14ac:dyDescent="0.2">
      <c r="A28" s="1" t="s">
        <v>70</v>
      </c>
      <c r="B28" s="31">
        <v>7</v>
      </c>
      <c r="C28" s="31">
        <v>7</v>
      </c>
      <c r="D28" s="31">
        <v>14</v>
      </c>
      <c r="E28" s="31"/>
      <c r="F28" s="31">
        <v>200</v>
      </c>
      <c r="G28" s="31">
        <v>209</v>
      </c>
      <c r="H28" s="31">
        <v>179</v>
      </c>
      <c r="I28" s="31"/>
      <c r="J28" s="31">
        <f t="shared" si="27"/>
        <v>207</v>
      </c>
      <c r="K28" s="31">
        <f t="shared" si="26"/>
        <v>216</v>
      </c>
      <c r="L28" s="31">
        <f t="shared" si="26"/>
        <v>193</v>
      </c>
      <c r="M28" s="26"/>
      <c r="N28" s="26"/>
    </row>
    <row r="29" spans="1:14" x14ac:dyDescent="0.2">
      <c r="A29" s="1" t="s">
        <v>71</v>
      </c>
      <c r="B29" s="31">
        <v>8</v>
      </c>
      <c r="C29" s="31">
        <v>8</v>
      </c>
      <c r="D29" s="31">
        <v>6</v>
      </c>
      <c r="E29" s="31"/>
      <c r="F29" s="31">
        <v>235</v>
      </c>
      <c r="G29" s="31">
        <v>276</v>
      </c>
      <c r="H29" s="31">
        <v>236</v>
      </c>
      <c r="I29" s="31"/>
      <c r="J29" s="31">
        <f t="shared" si="27"/>
        <v>243</v>
      </c>
      <c r="K29" s="31">
        <f t="shared" si="26"/>
        <v>284</v>
      </c>
      <c r="L29" s="31">
        <f t="shared" si="26"/>
        <v>242</v>
      </c>
      <c r="M29" s="26"/>
      <c r="N29" s="26"/>
    </row>
    <row r="30" spans="1:14" x14ac:dyDescent="0.2">
      <c r="A30" s="1" t="s">
        <v>350</v>
      </c>
      <c r="B30" s="31">
        <v>8</v>
      </c>
      <c r="C30" s="31">
        <v>9</v>
      </c>
      <c r="D30" s="31">
        <v>13</v>
      </c>
      <c r="E30" s="31"/>
      <c r="F30" s="31">
        <v>46</v>
      </c>
      <c r="G30" s="31">
        <v>45</v>
      </c>
      <c r="H30" s="31">
        <v>61</v>
      </c>
      <c r="I30" s="31"/>
      <c r="J30" s="31">
        <f t="shared" si="27"/>
        <v>54</v>
      </c>
      <c r="K30" s="31">
        <f t="shared" si="26"/>
        <v>54</v>
      </c>
      <c r="L30" s="31">
        <f t="shared" si="26"/>
        <v>74</v>
      </c>
      <c r="M30" s="26"/>
      <c r="N30" s="26"/>
    </row>
    <row r="31" spans="1:14" x14ac:dyDescent="0.2">
      <c r="A31" s="1" t="s">
        <v>72</v>
      </c>
      <c r="B31" s="15">
        <v>251</v>
      </c>
      <c r="C31" s="15">
        <v>256</v>
      </c>
      <c r="D31" s="15">
        <v>309</v>
      </c>
      <c r="E31" s="15"/>
      <c r="F31" s="15">
        <v>4404</v>
      </c>
      <c r="G31" s="15">
        <v>4253</v>
      </c>
      <c r="H31" s="15">
        <v>4474</v>
      </c>
      <c r="I31" s="15"/>
      <c r="J31" s="15">
        <f t="shared" ref="J31" si="28">B31+F31</f>
        <v>4655</v>
      </c>
      <c r="K31" s="15">
        <f t="shared" ref="K31" si="29">C31+G31</f>
        <v>4509</v>
      </c>
      <c r="L31" s="15">
        <f t="shared" ref="L31" si="30">D31+H31</f>
        <v>4783</v>
      </c>
      <c r="M31" s="62"/>
      <c r="N31" s="26"/>
    </row>
    <row r="32" spans="1:14" s="13" customFormat="1" x14ac:dyDescent="0.2">
      <c r="B32" s="15"/>
      <c r="C32" s="15"/>
      <c r="D32" s="15"/>
      <c r="E32" s="15"/>
      <c r="F32" s="15"/>
      <c r="G32" s="15"/>
      <c r="H32" s="15"/>
      <c r="I32" s="15"/>
      <c r="J32" s="15"/>
      <c r="K32" s="15"/>
      <c r="L32" s="15"/>
      <c r="M32" s="62"/>
      <c r="N32" s="62"/>
    </row>
    <row r="33" spans="1:13" x14ac:dyDescent="0.2">
      <c r="B33" s="8" t="s">
        <v>73</v>
      </c>
      <c r="C33" s="8"/>
      <c r="D33" s="40"/>
      <c r="E33" s="40"/>
      <c r="F33" s="40"/>
      <c r="G33" s="40"/>
      <c r="H33" s="40"/>
      <c r="I33" s="40"/>
      <c r="J33" s="43"/>
      <c r="K33" s="43"/>
      <c r="L33" s="43"/>
    </row>
    <row r="34" spans="1:13" x14ac:dyDescent="0.2">
      <c r="A34" s="1" t="s">
        <v>200</v>
      </c>
      <c r="B34" s="41">
        <f>B25/B$31*100</f>
        <v>27.888446215139439</v>
      </c>
      <c r="C34" s="41">
        <f t="shared" ref="C34:E34" si="31">C25/C$31*100</f>
        <v>27.34375</v>
      </c>
      <c r="D34" s="41">
        <f t="shared" si="31"/>
        <v>31.715210355987054</v>
      </c>
      <c r="E34" s="41" t="e">
        <f t="shared" si="31"/>
        <v>#DIV/0!</v>
      </c>
      <c r="F34" s="41">
        <f>F25/F$31*100</f>
        <v>57.039055404178015</v>
      </c>
      <c r="G34" s="41">
        <f t="shared" ref="G34:I34" si="32">G25/G$31*100</f>
        <v>53.16247354808371</v>
      </c>
      <c r="H34" s="41">
        <f t="shared" si="32"/>
        <v>55.498435404559679</v>
      </c>
      <c r="I34" s="41" t="e">
        <f t="shared" si="32"/>
        <v>#DIV/0!</v>
      </c>
      <c r="J34" s="41">
        <f t="shared" ref="J34:L40" si="33">J25/J$31*100</f>
        <v>55.4672395273899</v>
      </c>
      <c r="K34" s="41">
        <f t="shared" si="33"/>
        <v>51.696606786427147</v>
      </c>
      <c r="L34" s="41">
        <f t="shared" si="33"/>
        <v>53.961948567844452</v>
      </c>
      <c r="M34" s="41"/>
    </row>
    <row r="35" spans="1:13" x14ac:dyDescent="0.2">
      <c r="A35" s="1" t="s">
        <v>68</v>
      </c>
      <c r="B35" s="41">
        <f t="shared" ref="B35:E35" si="34">B26/B$31*100</f>
        <v>55.776892430278878</v>
      </c>
      <c r="C35" s="41">
        <f t="shared" si="34"/>
        <v>55.46875</v>
      </c>
      <c r="D35" s="41">
        <f t="shared" si="34"/>
        <v>50.809061488673137</v>
      </c>
      <c r="E35" s="41" t="e">
        <f t="shared" si="34"/>
        <v>#DIV/0!</v>
      </c>
      <c r="F35" s="41">
        <f t="shared" ref="F35:I35" si="35">F26/F$31*100</f>
        <v>16.099000908265211</v>
      </c>
      <c r="G35" s="41">
        <f t="shared" si="35"/>
        <v>17.94027745121091</v>
      </c>
      <c r="H35" s="41">
        <f t="shared" si="35"/>
        <v>18.17165847116674</v>
      </c>
      <c r="I35" s="41" t="e">
        <f t="shared" si="35"/>
        <v>#DIV/0!</v>
      </c>
      <c r="J35" s="41">
        <f t="shared" si="33"/>
        <v>18.238453276047263</v>
      </c>
      <c r="K35" s="41">
        <f t="shared" si="33"/>
        <v>20.070969172765579</v>
      </c>
      <c r="L35" s="41">
        <f t="shared" si="33"/>
        <v>20.28015889609032</v>
      </c>
      <c r="M35" s="41"/>
    </row>
    <row r="36" spans="1:13" x14ac:dyDescent="0.2">
      <c r="A36" s="1" t="s">
        <v>69</v>
      </c>
      <c r="B36" s="41">
        <f t="shared" ref="B36:E36" si="36">B27/B$31*100</f>
        <v>7.1713147410358573</v>
      </c>
      <c r="C36" s="41">
        <f t="shared" si="36"/>
        <v>7.8125</v>
      </c>
      <c r="D36" s="41">
        <f t="shared" si="36"/>
        <v>6.7961165048543686</v>
      </c>
      <c r="E36" s="41" t="e">
        <f t="shared" si="36"/>
        <v>#DIV/0!</v>
      </c>
      <c r="F36" s="41">
        <f t="shared" ref="F36:I36" si="37">F27/F$31*100</f>
        <v>15.940054495912806</v>
      </c>
      <c r="G36" s="41">
        <f t="shared" si="37"/>
        <v>16.43545732424171</v>
      </c>
      <c r="H36" s="41">
        <f t="shared" si="37"/>
        <v>15.690657130084935</v>
      </c>
      <c r="I36" s="41" t="e">
        <f t="shared" si="37"/>
        <v>#DIV/0!</v>
      </c>
      <c r="J36" s="41">
        <f t="shared" si="33"/>
        <v>15.467239527389903</v>
      </c>
      <c r="K36" s="41">
        <f t="shared" si="33"/>
        <v>15.945886005766246</v>
      </c>
      <c r="L36" s="41">
        <f t="shared" si="33"/>
        <v>15.116035960694123</v>
      </c>
      <c r="M36" s="41"/>
    </row>
    <row r="37" spans="1:13" x14ac:dyDescent="0.2">
      <c r="A37" s="1" t="s">
        <v>70</v>
      </c>
      <c r="B37" s="41">
        <f t="shared" ref="B37:E37" si="38">B28/B$31*100</f>
        <v>2.788844621513944</v>
      </c>
      <c r="C37" s="41">
        <f t="shared" si="38"/>
        <v>2.734375</v>
      </c>
      <c r="D37" s="41">
        <f t="shared" si="38"/>
        <v>4.5307443365695796</v>
      </c>
      <c r="E37" s="41" t="e">
        <f t="shared" si="38"/>
        <v>#DIV/0!</v>
      </c>
      <c r="F37" s="41">
        <f t="shared" ref="F37:I37" si="39">F28/F$31*100</f>
        <v>4.5413260672116254</v>
      </c>
      <c r="G37" s="41">
        <f t="shared" si="39"/>
        <v>4.9141782271337879</v>
      </c>
      <c r="H37" s="41">
        <f t="shared" si="39"/>
        <v>4.0008940545373264</v>
      </c>
      <c r="I37" s="41" t="e">
        <f t="shared" si="39"/>
        <v>#DIV/0!</v>
      </c>
      <c r="J37" s="41">
        <f t="shared" si="33"/>
        <v>4.4468313641245976</v>
      </c>
      <c r="K37" s="41">
        <f t="shared" si="33"/>
        <v>4.7904191616766472</v>
      </c>
      <c r="L37" s="41">
        <f t="shared" si="33"/>
        <v>4.0351243989128163</v>
      </c>
      <c r="M37" s="41"/>
    </row>
    <row r="38" spans="1:13" x14ac:dyDescent="0.2">
      <c r="A38" s="1" t="s">
        <v>71</v>
      </c>
      <c r="B38" s="41">
        <f t="shared" ref="B38:E38" si="40">B29/B$31*100</f>
        <v>3.1872509960159361</v>
      </c>
      <c r="C38" s="41">
        <f t="shared" si="40"/>
        <v>3.125</v>
      </c>
      <c r="D38" s="41">
        <f t="shared" si="40"/>
        <v>1.9417475728155338</v>
      </c>
      <c r="E38" s="41" t="e">
        <f t="shared" si="40"/>
        <v>#DIV/0!</v>
      </c>
      <c r="F38" s="41">
        <f t="shared" ref="F38:I38" si="41">F29/F$31*100</f>
        <v>5.3360581289736597</v>
      </c>
      <c r="G38" s="41">
        <f t="shared" si="41"/>
        <v>6.4895367975546669</v>
      </c>
      <c r="H38" s="41">
        <f t="shared" si="41"/>
        <v>5.2749217702279836</v>
      </c>
      <c r="I38" s="41" t="e">
        <f t="shared" si="41"/>
        <v>#DIV/0!</v>
      </c>
      <c r="J38" s="41">
        <f t="shared" si="33"/>
        <v>5.2201933404940926</v>
      </c>
      <c r="K38" s="41">
        <f t="shared" si="33"/>
        <v>6.2985140829452213</v>
      </c>
      <c r="L38" s="41">
        <f t="shared" si="33"/>
        <v>5.0595860338699561</v>
      </c>
      <c r="M38" s="41"/>
    </row>
    <row r="39" spans="1:13" x14ac:dyDescent="0.2">
      <c r="A39" s="1" t="s">
        <v>350</v>
      </c>
      <c r="B39" s="41">
        <f t="shared" ref="B39:E39" si="42">B30/B$31*100</f>
        <v>3.1872509960159361</v>
      </c>
      <c r="C39" s="41">
        <f t="shared" si="42"/>
        <v>3.515625</v>
      </c>
      <c r="D39" s="41">
        <f t="shared" si="42"/>
        <v>4.2071197411003238</v>
      </c>
      <c r="E39" s="41" t="e">
        <f t="shared" si="42"/>
        <v>#DIV/0!</v>
      </c>
      <c r="F39" s="41">
        <f t="shared" ref="F39:I39" si="43">F30/F$31*100</f>
        <v>1.0445049954586738</v>
      </c>
      <c r="G39" s="41">
        <f t="shared" si="43"/>
        <v>1.0580766517752174</v>
      </c>
      <c r="H39" s="41">
        <f t="shared" si="43"/>
        <v>1.3634331694233348</v>
      </c>
      <c r="I39" s="41" t="e">
        <f t="shared" si="43"/>
        <v>#DIV/0!</v>
      </c>
      <c r="J39" s="41">
        <f t="shared" si="33"/>
        <v>1.1600429645542427</v>
      </c>
      <c r="K39" s="41">
        <f t="shared" si="33"/>
        <v>1.1976047904191618</v>
      </c>
      <c r="L39" s="41">
        <f t="shared" si="33"/>
        <v>1.5471461425883337</v>
      </c>
      <c r="M39" s="41"/>
    </row>
    <row r="40" spans="1:13" ht="12" thickBot="1" x14ac:dyDescent="0.25">
      <c r="A40" s="113" t="s">
        <v>72</v>
      </c>
      <c r="B40" s="42">
        <f t="shared" ref="B40:E40" si="44">B31/B$31*100</f>
        <v>100</v>
      </c>
      <c r="C40" s="42">
        <f t="shared" si="44"/>
        <v>100</v>
      </c>
      <c r="D40" s="42">
        <f t="shared" si="44"/>
        <v>100</v>
      </c>
      <c r="E40" s="42" t="e">
        <f t="shared" si="44"/>
        <v>#DIV/0!</v>
      </c>
      <c r="F40" s="42">
        <f t="shared" ref="F40:I40" si="45">F31/F$31*100</f>
        <v>100</v>
      </c>
      <c r="G40" s="42">
        <f t="shared" si="45"/>
        <v>100</v>
      </c>
      <c r="H40" s="42">
        <f t="shared" si="45"/>
        <v>100</v>
      </c>
      <c r="I40" s="42" t="e">
        <f t="shared" si="45"/>
        <v>#DIV/0!</v>
      </c>
      <c r="J40" s="42">
        <f t="shared" si="33"/>
        <v>100</v>
      </c>
      <c r="K40" s="42">
        <f t="shared" si="33"/>
        <v>100</v>
      </c>
      <c r="L40" s="42">
        <f t="shared" si="33"/>
        <v>100</v>
      </c>
      <c r="M40" s="41"/>
    </row>
    <row r="41" spans="1:13" ht="12.75" customHeight="1" x14ac:dyDescent="0.2">
      <c r="A41" s="212" t="s">
        <v>357</v>
      </c>
      <c r="B41" s="212"/>
      <c r="C41" s="212"/>
      <c r="D41" s="212"/>
      <c r="E41" s="212"/>
      <c r="F41" s="212"/>
      <c r="G41" s="212"/>
      <c r="H41" s="212"/>
      <c r="I41" s="212"/>
      <c r="J41" s="212"/>
      <c r="K41" s="212"/>
      <c r="L41" s="212"/>
    </row>
    <row r="42" spans="1:13" ht="23.25" customHeight="1" x14ac:dyDescent="0.2">
      <c r="A42" s="202" t="s">
        <v>224</v>
      </c>
      <c r="B42" s="202"/>
      <c r="C42" s="202"/>
      <c r="D42" s="202"/>
      <c r="E42" s="202"/>
      <c r="F42" s="202"/>
      <c r="G42" s="202"/>
      <c r="H42" s="202"/>
      <c r="I42" s="202"/>
      <c r="J42" s="202"/>
      <c r="K42" s="202"/>
      <c r="L42" s="202"/>
    </row>
    <row r="43" spans="1:13" ht="25.5" customHeight="1" x14ac:dyDescent="0.2">
      <c r="A43" s="202" t="s">
        <v>293</v>
      </c>
      <c r="B43" s="202"/>
      <c r="C43" s="202"/>
      <c r="D43" s="202"/>
      <c r="E43" s="202"/>
      <c r="F43" s="202"/>
      <c r="G43" s="202"/>
      <c r="H43" s="202"/>
      <c r="I43" s="202"/>
      <c r="J43" s="202"/>
      <c r="K43" s="202"/>
      <c r="L43" s="202"/>
    </row>
    <row r="44" spans="1:13" x14ac:dyDescent="0.2">
      <c r="A44" s="36"/>
    </row>
  </sheetData>
  <mergeCells count="4">
    <mergeCell ref="A1:L1"/>
    <mergeCell ref="A43:L43"/>
    <mergeCell ref="A41:L41"/>
    <mergeCell ref="A42:L42"/>
  </mergeCells>
  <phoneticPr fontId="2" type="noConversion"/>
  <pageMargins left="0.75" right="0.75" top="1" bottom="1" header="0.5" footer="0.5"/>
  <pageSetup paperSize="9" scale="97" orientation="portrait" r:id="rId1"/>
  <headerFooter alignWithMargins="0">
    <oddHeader>&amp;C&amp;8Hela staden - Kvarstående sökande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0B84-8F4C-4F20-87B9-9AD3BBFFDFFD}">
  <sheetPr codeName="Blad7"/>
  <dimension ref="A1:T30"/>
  <sheetViews>
    <sheetView zoomScaleNormal="100" workbookViewId="0">
      <selection activeCell="A33" sqref="A33"/>
    </sheetView>
  </sheetViews>
  <sheetFormatPr defaultColWidth="9.28515625" defaultRowHeight="11.25" x14ac:dyDescent="0.2"/>
  <cols>
    <col min="1" max="1" width="9" style="1" customWidth="1"/>
    <col min="2" max="2" width="7.42578125" style="1" customWidth="1"/>
    <col min="3" max="3" width="7.28515625" style="1" customWidth="1"/>
    <col min="4" max="4" width="8.7109375" style="1" customWidth="1"/>
    <col min="5" max="5" width="0.5703125" style="1" customWidth="1"/>
    <col min="6" max="6" width="7.28515625" style="1" customWidth="1"/>
    <col min="7" max="7" width="8.7109375" style="1" customWidth="1"/>
    <col min="8" max="8" width="0.5703125" style="1" customWidth="1"/>
    <col min="9" max="9" width="7.28515625" style="1" customWidth="1"/>
    <col min="10" max="10" width="8.7109375" style="1" customWidth="1"/>
    <col min="11" max="11" width="0.5703125" style="1" customWidth="1"/>
    <col min="12" max="12" width="7.28515625" style="1" customWidth="1"/>
    <col min="13" max="13" width="10" style="1" customWidth="1"/>
    <col min="14" max="16384" width="9.28515625" style="1"/>
  </cols>
  <sheetData>
    <row r="1" spans="1:20" ht="23.25" customHeight="1" thickBot="1" x14ac:dyDescent="0.25">
      <c r="A1" s="201" t="str">
        <f>"Tabell 6 Antalet öppet arbetslösa i Hela staden efter kassatillhörighet, ålder och kön - kvarstående sista "&amp;(TEXT('Tab1'!$D$2,"MMMM"))&amp;" "&amp;TEXT('Tab1'!$D$2,"ÅÅÅÅ")</f>
        <v>Tabell 6 Antalet öppet arbetslösa i Hela staden efter kassatillhörighet, ålder och kön - kvarstående sista augusti 2026</v>
      </c>
      <c r="B1" s="203"/>
      <c r="C1" s="203"/>
      <c r="D1" s="203"/>
      <c r="E1" s="203"/>
      <c r="F1" s="203"/>
      <c r="G1" s="203"/>
      <c r="H1" s="203"/>
      <c r="I1" s="203"/>
      <c r="J1" s="203"/>
      <c r="K1" s="203"/>
      <c r="L1" s="203"/>
      <c r="M1" s="203"/>
    </row>
    <row r="2" spans="1:20" ht="11.25" customHeight="1" x14ac:dyDescent="0.2">
      <c r="A2" s="2"/>
      <c r="B2" s="2"/>
      <c r="C2" s="2" t="s">
        <v>80</v>
      </c>
      <c r="D2" s="44"/>
      <c r="E2" s="44"/>
      <c r="F2" s="45"/>
      <c r="G2" s="44"/>
      <c r="H2" s="44"/>
      <c r="I2" s="213" t="s">
        <v>84</v>
      </c>
      <c r="J2" s="213"/>
      <c r="K2" s="44"/>
      <c r="L2" s="46" t="s">
        <v>85</v>
      </c>
      <c r="M2" s="2"/>
    </row>
    <row r="3" spans="1:20" x14ac:dyDescent="0.2">
      <c r="C3" s="47" t="s">
        <v>81</v>
      </c>
      <c r="D3" s="48"/>
      <c r="E3" s="49"/>
      <c r="F3" s="47" t="s">
        <v>82</v>
      </c>
      <c r="G3" s="48" t="s">
        <v>83</v>
      </c>
      <c r="H3" s="49"/>
      <c r="I3" s="40"/>
      <c r="J3" s="48"/>
      <c r="K3" s="49"/>
      <c r="L3" s="12"/>
      <c r="M3" s="40"/>
    </row>
    <row r="4" spans="1:20" ht="23.25" customHeight="1" x14ac:dyDescent="0.2">
      <c r="A4" s="8" t="s">
        <v>55</v>
      </c>
      <c r="B4" s="8" t="s">
        <v>56</v>
      </c>
      <c r="C4" s="10" t="s">
        <v>32</v>
      </c>
      <c r="D4" s="50" t="s">
        <v>206</v>
      </c>
      <c r="E4" s="50"/>
      <c r="F4" s="10" t="s">
        <v>32</v>
      </c>
      <c r="G4" s="50" t="s">
        <v>206</v>
      </c>
      <c r="H4" s="50"/>
      <c r="I4" s="10" t="s">
        <v>32</v>
      </c>
      <c r="J4" s="50" t="s">
        <v>206</v>
      </c>
      <c r="K4" s="50"/>
      <c r="L4" s="10" t="s">
        <v>32</v>
      </c>
      <c r="M4" s="50" t="s">
        <v>206</v>
      </c>
      <c r="P4" s="27"/>
      <c r="Q4" s="27"/>
      <c r="R4" s="27"/>
      <c r="S4" s="27"/>
      <c r="T4" s="27"/>
    </row>
    <row r="5" spans="1:20" ht="10.15" hidden="1" customHeight="1" x14ac:dyDescent="0.2">
      <c r="A5" s="169"/>
      <c r="B5" s="169"/>
      <c r="C5" s="170" t="s">
        <v>377</v>
      </c>
      <c r="D5" s="171" t="s">
        <v>298</v>
      </c>
      <c r="E5" s="171" t="s">
        <v>299</v>
      </c>
      <c r="F5" s="170" t="s">
        <v>378</v>
      </c>
      <c r="G5" s="171" t="s">
        <v>379</v>
      </c>
      <c r="H5" s="171" t="s">
        <v>312</v>
      </c>
      <c r="I5" s="170" t="s">
        <v>380</v>
      </c>
      <c r="J5" s="171" t="s">
        <v>313</v>
      </c>
      <c r="K5" s="171"/>
      <c r="L5" s="170"/>
      <c r="M5" s="171"/>
      <c r="P5" s="27"/>
      <c r="Q5" s="27"/>
      <c r="R5" s="27"/>
      <c r="S5" s="27"/>
      <c r="T5" s="27"/>
    </row>
    <row r="6" spans="1:20" x14ac:dyDescent="0.2">
      <c r="A6" s="1" t="s">
        <v>57</v>
      </c>
      <c r="B6" s="30" t="s">
        <v>202</v>
      </c>
      <c r="C6" s="18">
        <v>24</v>
      </c>
      <c r="D6" s="87">
        <v>6.83760683760684</v>
      </c>
      <c r="E6" s="87"/>
      <c r="F6" s="18">
        <v>38</v>
      </c>
      <c r="G6" s="87">
        <v>10.826210826210801</v>
      </c>
      <c r="H6" s="87"/>
      <c r="I6" s="18">
        <v>289</v>
      </c>
      <c r="J6" s="87">
        <v>82.336182336182304</v>
      </c>
      <c r="K6" s="87"/>
      <c r="L6" s="18">
        <f>C6+F6+I6</f>
        <v>351</v>
      </c>
      <c r="M6" s="87">
        <f>L6/L6*100</f>
        <v>100</v>
      </c>
      <c r="P6" s="27"/>
      <c r="Q6" s="27"/>
      <c r="R6" s="27"/>
      <c r="S6" s="27"/>
      <c r="T6" s="27"/>
    </row>
    <row r="7" spans="1:20" x14ac:dyDescent="0.2">
      <c r="B7" s="30" t="s">
        <v>58</v>
      </c>
      <c r="C7" s="18">
        <v>201</v>
      </c>
      <c r="D7" s="87">
        <v>28.714285714285701</v>
      </c>
      <c r="E7" s="87"/>
      <c r="F7" s="18">
        <v>138</v>
      </c>
      <c r="G7" s="87">
        <v>19.714285714285701</v>
      </c>
      <c r="H7" s="87"/>
      <c r="I7" s="18">
        <v>361</v>
      </c>
      <c r="J7" s="87">
        <v>51.571428571428598</v>
      </c>
      <c r="K7" s="87"/>
      <c r="L7" s="18">
        <f t="shared" ref="L7:L12" si="0">C7+F7+I7</f>
        <v>700</v>
      </c>
      <c r="M7" s="87">
        <f t="shared" ref="M7:M11" si="1">L7/L7*100</f>
        <v>100</v>
      </c>
      <c r="P7" s="27"/>
      <c r="Q7" s="27"/>
      <c r="R7" s="27"/>
      <c r="S7" s="27"/>
      <c r="T7" s="27"/>
    </row>
    <row r="8" spans="1:20" x14ac:dyDescent="0.2">
      <c r="B8" s="30" t="s">
        <v>59</v>
      </c>
      <c r="C8" s="18">
        <v>1928</v>
      </c>
      <c r="D8" s="87">
        <v>59.250153657037501</v>
      </c>
      <c r="E8" s="87"/>
      <c r="F8" s="18">
        <v>437</v>
      </c>
      <c r="G8" s="87">
        <v>13.429625076828501</v>
      </c>
      <c r="H8" s="87"/>
      <c r="I8" s="18">
        <v>889</v>
      </c>
      <c r="J8" s="87">
        <v>27.320221266133998</v>
      </c>
      <c r="K8" s="87"/>
      <c r="L8" s="18">
        <f t="shared" si="0"/>
        <v>3254</v>
      </c>
      <c r="M8" s="87">
        <f t="shared" si="1"/>
        <v>100</v>
      </c>
      <c r="P8" s="27"/>
      <c r="Q8" s="27"/>
      <c r="R8" s="27"/>
      <c r="S8" s="27"/>
      <c r="T8" s="27"/>
    </row>
    <row r="9" spans="1:20" x14ac:dyDescent="0.2">
      <c r="B9" s="30" t="s">
        <v>60</v>
      </c>
      <c r="C9" s="18">
        <v>2233</v>
      </c>
      <c r="D9" s="87">
        <v>67.178098676293601</v>
      </c>
      <c r="E9" s="87"/>
      <c r="F9" s="18">
        <v>336</v>
      </c>
      <c r="G9" s="87">
        <v>10.108303249097499</v>
      </c>
      <c r="H9" s="87"/>
      <c r="I9" s="18">
        <v>755</v>
      </c>
      <c r="J9" s="87">
        <v>22.7135980746089</v>
      </c>
      <c r="K9" s="87"/>
      <c r="L9" s="18">
        <f t="shared" si="0"/>
        <v>3324</v>
      </c>
      <c r="M9" s="87">
        <f t="shared" si="1"/>
        <v>100</v>
      </c>
      <c r="P9" s="27"/>
      <c r="Q9" s="27"/>
      <c r="R9" s="27"/>
      <c r="S9" s="27"/>
      <c r="T9" s="27"/>
    </row>
    <row r="10" spans="1:20" x14ac:dyDescent="0.2">
      <c r="B10" s="30" t="s">
        <v>61</v>
      </c>
      <c r="C10" s="18">
        <v>1613</v>
      </c>
      <c r="D10" s="87">
        <v>72.041089772219706</v>
      </c>
      <c r="E10" s="87"/>
      <c r="F10" s="18">
        <v>200</v>
      </c>
      <c r="G10" s="87">
        <v>8.9325591782045493</v>
      </c>
      <c r="H10" s="87"/>
      <c r="I10" s="18">
        <v>426</v>
      </c>
      <c r="J10" s="87">
        <v>19.026351049575698</v>
      </c>
      <c r="K10" s="87"/>
      <c r="L10" s="18">
        <f t="shared" si="0"/>
        <v>2239</v>
      </c>
      <c r="M10" s="87">
        <f t="shared" si="1"/>
        <v>100</v>
      </c>
      <c r="P10" s="27"/>
      <c r="Q10" s="27"/>
      <c r="R10" s="27"/>
      <c r="S10" s="27"/>
      <c r="T10" s="27"/>
    </row>
    <row r="11" spans="1:20" x14ac:dyDescent="0.2">
      <c r="B11" s="30" t="s">
        <v>295</v>
      </c>
      <c r="C11" s="18">
        <v>1559</v>
      </c>
      <c r="D11" s="87">
        <v>78.539042821158702</v>
      </c>
      <c r="E11" s="87"/>
      <c r="F11" s="18">
        <v>129</v>
      </c>
      <c r="G11" s="87">
        <v>6.4987405541561696</v>
      </c>
      <c r="H11" s="87"/>
      <c r="I11" s="18">
        <v>297</v>
      </c>
      <c r="J11" s="87">
        <v>14.9622166246851</v>
      </c>
      <c r="K11" s="87"/>
      <c r="L11" s="18">
        <f t="shared" si="0"/>
        <v>1985</v>
      </c>
      <c r="M11" s="87">
        <f t="shared" si="1"/>
        <v>100</v>
      </c>
      <c r="P11" s="27"/>
      <c r="Q11" s="27"/>
      <c r="R11" s="27"/>
      <c r="S11" s="27"/>
      <c r="T11" s="27"/>
    </row>
    <row r="12" spans="1:20" s="13" customFormat="1" x14ac:dyDescent="0.2">
      <c r="B12" s="33" t="s">
        <v>296</v>
      </c>
      <c r="C12" s="15">
        <v>7558</v>
      </c>
      <c r="D12" s="16">
        <v>63.7644478191175</v>
      </c>
      <c r="E12" s="16"/>
      <c r="F12" s="15">
        <v>1278</v>
      </c>
      <c r="G12" s="16">
        <v>10.7820804859529</v>
      </c>
      <c r="H12" s="16"/>
      <c r="I12" s="15">
        <v>3017</v>
      </c>
      <c r="J12" s="16">
        <v>25.4534716949296</v>
      </c>
      <c r="K12" s="16"/>
      <c r="L12" s="15">
        <f t="shared" si="0"/>
        <v>11853</v>
      </c>
      <c r="M12" s="16">
        <f t="shared" ref="M12" si="2">L12/L12*100</f>
        <v>100</v>
      </c>
    </row>
    <row r="13" spans="1:20" s="13" customFormat="1" x14ac:dyDescent="0.2">
      <c r="A13" s="172"/>
      <c r="B13" s="36"/>
      <c r="C13" s="173"/>
      <c r="D13" s="174"/>
      <c r="E13" s="174"/>
      <c r="F13" s="173"/>
      <c r="G13" s="174"/>
      <c r="H13" s="174"/>
      <c r="I13" s="173"/>
      <c r="J13" s="174"/>
      <c r="K13" s="87"/>
      <c r="L13" s="31"/>
      <c r="M13" s="87"/>
    </row>
    <row r="14" spans="1:20" ht="11.25" customHeight="1" x14ac:dyDescent="0.2">
      <c r="A14" s="1" t="s">
        <v>62</v>
      </c>
      <c r="B14" s="30" t="s">
        <v>202</v>
      </c>
      <c r="C14" s="18">
        <v>30</v>
      </c>
      <c r="D14" s="87">
        <v>5.8365758754863801</v>
      </c>
      <c r="E14" s="87"/>
      <c r="F14" s="18">
        <v>50</v>
      </c>
      <c r="G14" s="87">
        <v>9.7276264591439698</v>
      </c>
      <c r="H14" s="87"/>
      <c r="I14" s="18">
        <v>434</v>
      </c>
      <c r="J14" s="87">
        <v>84.435797665369606</v>
      </c>
      <c r="K14" s="87"/>
      <c r="L14" s="18">
        <f>C14+F14+I14</f>
        <v>514</v>
      </c>
      <c r="M14" s="87">
        <f>L14/L14*100</f>
        <v>100</v>
      </c>
      <c r="P14" s="27"/>
      <c r="Q14" s="27"/>
      <c r="R14" s="27"/>
      <c r="S14" s="27"/>
      <c r="T14" s="27"/>
    </row>
    <row r="15" spans="1:20" x14ac:dyDescent="0.2">
      <c r="B15" s="30" t="s">
        <v>58</v>
      </c>
      <c r="C15" s="18">
        <v>245</v>
      </c>
      <c r="D15" s="87">
        <v>23.786407766990301</v>
      </c>
      <c r="E15" s="87"/>
      <c r="F15" s="18">
        <v>233</v>
      </c>
      <c r="G15" s="87">
        <v>22.621359223300999</v>
      </c>
      <c r="H15" s="87"/>
      <c r="I15" s="18">
        <v>552</v>
      </c>
      <c r="J15" s="87">
        <v>53.5922330097087</v>
      </c>
      <c r="K15" s="87"/>
      <c r="L15" s="18">
        <f t="shared" ref="L15:L20" si="3">C15+F15+I15</f>
        <v>1030</v>
      </c>
      <c r="M15" s="87">
        <f t="shared" ref="M15:M20" si="4">L15/L15*100</f>
        <v>100</v>
      </c>
      <c r="P15" s="27"/>
      <c r="Q15" s="27"/>
      <c r="R15" s="27"/>
      <c r="S15" s="27"/>
      <c r="T15" s="27"/>
    </row>
    <row r="16" spans="1:20" x14ac:dyDescent="0.2">
      <c r="B16" s="30" t="s">
        <v>59</v>
      </c>
      <c r="C16" s="18">
        <v>1733</v>
      </c>
      <c r="D16" s="87">
        <v>55.867182462927097</v>
      </c>
      <c r="E16" s="87"/>
      <c r="F16" s="18">
        <v>557</v>
      </c>
      <c r="G16" s="87">
        <v>17.9561573178594</v>
      </c>
      <c r="H16" s="87"/>
      <c r="I16" s="18">
        <v>812</v>
      </c>
      <c r="J16" s="87">
        <v>26.176660219213399</v>
      </c>
      <c r="K16" s="87"/>
      <c r="L16" s="18">
        <f t="shared" si="3"/>
        <v>3102</v>
      </c>
      <c r="M16" s="87">
        <f t="shared" si="4"/>
        <v>100</v>
      </c>
      <c r="P16" s="27"/>
      <c r="Q16" s="27"/>
      <c r="R16" s="27"/>
      <c r="S16" s="27"/>
      <c r="T16" s="27"/>
    </row>
    <row r="17" spans="1:20" x14ac:dyDescent="0.2">
      <c r="B17" s="30" t="s">
        <v>60</v>
      </c>
      <c r="C17" s="18">
        <v>1970</v>
      </c>
      <c r="D17" s="87">
        <v>66.464237516869105</v>
      </c>
      <c r="E17" s="87"/>
      <c r="F17" s="18">
        <v>427</v>
      </c>
      <c r="G17" s="87">
        <v>14.4062078272605</v>
      </c>
      <c r="H17" s="87"/>
      <c r="I17" s="18">
        <v>567</v>
      </c>
      <c r="J17" s="87">
        <v>19.1295546558704</v>
      </c>
      <c r="K17" s="87"/>
      <c r="L17" s="18">
        <f t="shared" si="3"/>
        <v>2964</v>
      </c>
      <c r="M17" s="87">
        <f t="shared" si="4"/>
        <v>100</v>
      </c>
      <c r="P17" s="27"/>
      <c r="Q17" s="27"/>
      <c r="R17" s="27"/>
      <c r="S17" s="27"/>
      <c r="T17" s="27"/>
    </row>
    <row r="18" spans="1:20" x14ac:dyDescent="0.2">
      <c r="B18" s="30" t="s">
        <v>61</v>
      </c>
      <c r="C18" s="18">
        <v>1653</v>
      </c>
      <c r="D18" s="87">
        <v>70.792291220556706</v>
      </c>
      <c r="E18" s="87"/>
      <c r="F18" s="18">
        <v>277</v>
      </c>
      <c r="G18" s="87">
        <v>11.862955032119901</v>
      </c>
      <c r="H18" s="87"/>
      <c r="I18" s="18">
        <v>405</v>
      </c>
      <c r="J18" s="87">
        <v>17.344753747323299</v>
      </c>
      <c r="K18" s="87"/>
      <c r="L18" s="18">
        <f t="shared" si="3"/>
        <v>2335</v>
      </c>
      <c r="M18" s="87">
        <f t="shared" si="4"/>
        <v>100</v>
      </c>
      <c r="P18" s="27"/>
      <c r="Q18" s="27"/>
      <c r="R18" s="27"/>
      <c r="S18" s="27"/>
      <c r="T18" s="27"/>
    </row>
    <row r="19" spans="1:20" x14ac:dyDescent="0.2">
      <c r="B19" s="30" t="s">
        <v>295</v>
      </c>
      <c r="C19" s="18">
        <v>1608</v>
      </c>
      <c r="D19" s="87">
        <v>74.101382488479302</v>
      </c>
      <c r="E19" s="87"/>
      <c r="F19" s="18">
        <v>216</v>
      </c>
      <c r="G19" s="87">
        <v>9.9539170506912402</v>
      </c>
      <c r="H19" s="87"/>
      <c r="I19" s="18">
        <v>346</v>
      </c>
      <c r="J19" s="87">
        <v>15.9447004608295</v>
      </c>
      <c r="K19" s="87"/>
      <c r="L19" s="18">
        <f t="shared" si="3"/>
        <v>2170</v>
      </c>
      <c r="M19" s="87">
        <f t="shared" si="4"/>
        <v>100</v>
      </c>
      <c r="P19" s="27"/>
      <c r="Q19" s="27"/>
      <c r="R19" s="27"/>
      <c r="S19" s="27"/>
      <c r="T19" s="27"/>
    </row>
    <row r="20" spans="1:20" s="13" customFormat="1" x14ac:dyDescent="0.2">
      <c r="B20" s="33" t="s">
        <v>296</v>
      </c>
      <c r="C20" s="15">
        <v>7239</v>
      </c>
      <c r="D20" s="16">
        <v>59.752373091209201</v>
      </c>
      <c r="E20" s="16"/>
      <c r="F20" s="15">
        <v>1760</v>
      </c>
      <c r="G20" s="16">
        <v>14.5274453157243</v>
      </c>
      <c r="H20" s="16"/>
      <c r="I20" s="15">
        <v>3116</v>
      </c>
      <c r="J20" s="16">
        <v>25.7201815930664</v>
      </c>
      <c r="K20" s="16"/>
      <c r="L20" s="15">
        <f t="shared" si="3"/>
        <v>12115</v>
      </c>
      <c r="M20" s="16">
        <f t="shared" si="4"/>
        <v>100</v>
      </c>
    </row>
    <row r="21" spans="1:20" x14ac:dyDescent="0.2">
      <c r="C21" s="160"/>
      <c r="D21" s="160"/>
      <c r="E21" s="160"/>
      <c r="F21" s="160"/>
      <c r="G21" s="160"/>
      <c r="H21" s="160"/>
      <c r="I21" s="160"/>
      <c r="J21" s="160"/>
      <c r="P21" s="27"/>
      <c r="Q21" s="27"/>
      <c r="R21" s="27"/>
      <c r="S21" s="27"/>
      <c r="T21" s="27"/>
    </row>
    <row r="22" spans="1:20" ht="10.5" customHeight="1" x14ac:dyDescent="0.2">
      <c r="A22" s="1" t="s">
        <v>63</v>
      </c>
      <c r="B22" s="30" t="s">
        <v>202</v>
      </c>
      <c r="C22" s="18">
        <v>54</v>
      </c>
      <c r="D22" s="87">
        <v>6.2427745664739902</v>
      </c>
      <c r="E22" s="87"/>
      <c r="F22" s="18">
        <v>88</v>
      </c>
      <c r="G22" s="87">
        <v>10.173410404624301</v>
      </c>
      <c r="H22" s="87"/>
      <c r="I22" s="18">
        <v>723</v>
      </c>
      <c r="J22" s="87">
        <v>83.583815028901697</v>
      </c>
      <c r="K22" s="87"/>
      <c r="L22" s="18">
        <f>C22+F22+I22</f>
        <v>865</v>
      </c>
      <c r="M22" s="87">
        <f>L22/L22*100</f>
        <v>100</v>
      </c>
      <c r="P22" s="27"/>
      <c r="Q22" s="27"/>
      <c r="R22" s="27"/>
      <c r="S22" s="27"/>
      <c r="T22" s="27"/>
    </row>
    <row r="23" spans="1:20" x14ac:dyDescent="0.2">
      <c r="B23" s="30" t="s">
        <v>58</v>
      </c>
      <c r="C23" s="18">
        <v>446</v>
      </c>
      <c r="D23" s="87">
        <v>25.7803468208092</v>
      </c>
      <c r="E23" s="87"/>
      <c r="F23" s="18">
        <v>371</v>
      </c>
      <c r="G23" s="87">
        <v>21.4450867052023</v>
      </c>
      <c r="H23" s="87"/>
      <c r="I23" s="18">
        <v>913</v>
      </c>
      <c r="J23" s="87">
        <v>52.774566473988401</v>
      </c>
      <c r="K23" s="87"/>
      <c r="L23" s="18">
        <f t="shared" ref="L23:L28" si="5">C23+F23+I23</f>
        <v>1730</v>
      </c>
      <c r="M23" s="87">
        <f t="shared" ref="M23:M28" si="6">L23/L23*100</f>
        <v>100</v>
      </c>
      <c r="P23" s="27"/>
      <c r="Q23" s="27"/>
      <c r="R23" s="27"/>
      <c r="S23" s="27"/>
      <c r="T23" s="27"/>
    </row>
    <row r="24" spans="1:20" x14ac:dyDescent="0.2">
      <c r="B24" s="30" t="s">
        <v>59</v>
      </c>
      <c r="C24" s="18">
        <v>3661</v>
      </c>
      <c r="D24" s="87">
        <v>57.599118942731302</v>
      </c>
      <c r="E24" s="87"/>
      <c r="F24" s="18">
        <v>994</v>
      </c>
      <c r="G24" s="87">
        <v>15.6387665198238</v>
      </c>
      <c r="H24" s="87"/>
      <c r="I24" s="18">
        <v>1701</v>
      </c>
      <c r="J24" s="87">
        <v>26.762114537444901</v>
      </c>
      <c r="K24" s="87"/>
      <c r="L24" s="18">
        <f t="shared" si="5"/>
        <v>6356</v>
      </c>
      <c r="M24" s="87">
        <f t="shared" si="6"/>
        <v>100</v>
      </c>
      <c r="P24" s="27"/>
      <c r="Q24" s="27"/>
      <c r="R24" s="27"/>
      <c r="S24" s="27"/>
      <c r="T24" s="27"/>
    </row>
    <row r="25" spans="1:20" x14ac:dyDescent="0.2">
      <c r="B25" s="30" t="s">
        <v>60</v>
      </c>
      <c r="C25" s="18">
        <v>4203</v>
      </c>
      <c r="D25" s="87">
        <v>66.841603053435094</v>
      </c>
      <c r="E25" s="87"/>
      <c r="F25" s="18">
        <v>763</v>
      </c>
      <c r="G25" s="87">
        <v>12.134223918575101</v>
      </c>
      <c r="H25" s="87"/>
      <c r="I25" s="18">
        <v>1322</v>
      </c>
      <c r="J25" s="87">
        <v>21.0241730279898</v>
      </c>
      <c r="K25" s="87"/>
      <c r="L25" s="18">
        <f t="shared" si="5"/>
        <v>6288</v>
      </c>
      <c r="M25" s="87">
        <f t="shared" si="6"/>
        <v>100</v>
      </c>
      <c r="P25" s="27"/>
      <c r="Q25" s="27"/>
      <c r="R25" s="27"/>
      <c r="S25" s="27"/>
      <c r="T25" s="27"/>
    </row>
    <row r="26" spans="1:20" x14ac:dyDescent="0.2">
      <c r="B26" s="30" t="s">
        <v>61</v>
      </c>
      <c r="C26" s="18">
        <v>3266</v>
      </c>
      <c r="D26" s="87">
        <v>71.403585483165699</v>
      </c>
      <c r="E26" s="87"/>
      <c r="F26" s="18">
        <v>477</v>
      </c>
      <c r="G26" s="87">
        <v>10.4285089637079</v>
      </c>
      <c r="H26" s="87"/>
      <c r="I26" s="18">
        <v>831</v>
      </c>
      <c r="J26" s="87">
        <v>18.167905553126399</v>
      </c>
      <c r="K26" s="87"/>
      <c r="L26" s="18">
        <f t="shared" si="5"/>
        <v>4574</v>
      </c>
      <c r="M26" s="87">
        <f t="shared" si="6"/>
        <v>100</v>
      </c>
      <c r="P26" s="27"/>
      <c r="Q26" s="27"/>
      <c r="R26" s="27"/>
      <c r="S26" s="27"/>
      <c r="T26" s="27"/>
    </row>
    <row r="27" spans="1:20" x14ac:dyDescent="0.2">
      <c r="B27" s="30" t="s">
        <v>295</v>
      </c>
      <c r="C27" s="18">
        <v>3167</v>
      </c>
      <c r="D27" s="87">
        <v>76.221419975932605</v>
      </c>
      <c r="E27" s="87"/>
      <c r="F27" s="18">
        <v>345</v>
      </c>
      <c r="G27" s="87">
        <v>8.3032490974729196</v>
      </c>
      <c r="H27" s="87"/>
      <c r="I27" s="18">
        <v>643</v>
      </c>
      <c r="J27" s="87">
        <v>15.4753309265945</v>
      </c>
      <c r="K27" s="87"/>
      <c r="L27" s="18">
        <f t="shared" si="5"/>
        <v>4155</v>
      </c>
      <c r="M27" s="87">
        <f t="shared" si="6"/>
        <v>100</v>
      </c>
      <c r="P27" s="27"/>
      <c r="Q27" s="27"/>
      <c r="R27" s="27"/>
      <c r="S27" s="27"/>
      <c r="T27" s="27"/>
    </row>
    <row r="28" spans="1:20" s="13" customFormat="1" ht="12" thickBot="1" x14ac:dyDescent="0.25">
      <c r="A28" s="22"/>
      <c r="B28" s="33" t="s">
        <v>296</v>
      </c>
      <c r="C28" s="15">
        <v>14797</v>
      </c>
      <c r="D28" s="25">
        <v>61.736481975967997</v>
      </c>
      <c r="E28" s="25"/>
      <c r="F28" s="15">
        <v>3038</v>
      </c>
      <c r="G28" s="25">
        <v>12.6752336448598</v>
      </c>
      <c r="H28" s="25"/>
      <c r="I28" s="15">
        <v>6133</v>
      </c>
      <c r="J28" s="25">
        <v>25.588284379172201</v>
      </c>
      <c r="K28" s="25"/>
      <c r="L28" s="15">
        <f t="shared" si="5"/>
        <v>23968</v>
      </c>
      <c r="M28" s="16">
        <f t="shared" si="6"/>
        <v>100</v>
      </c>
    </row>
    <row r="29" spans="1:20" ht="23.1" customHeight="1" x14ac:dyDescent="0.2">
      <c r="A29" s="204" t="s">
        <v>293</v>
      </c>
      <c r="B29" s="214"/>
      <c r="C29" s="214"/>
      <c r="D29" s="214"/>
      <c r="E29" s="214"/>
      <c r="F29" s="214"/>
      <c r="G29" s="214"/>
      <c r="H29" s="214"/>
      <c r="I29" s="214"/>
      <c r="J29" s="214"/>
      <c r="K29" s="214"/>
      <c r="L29" s="214"/>
      <c r="M29" s="214"/>
    </row>
    <row r="30" spans="1:20" x14ac:dyDescent="0.2">
      <c r="A30" s="36"/>
    </row>
  </sheetData>
  <mergeCells count="3">
    <mergeCell ref="A1:M1"/>
    <mergeCell ref="I2:J2"/>
    <mergeCell ref="A29:M29"/>
  </mergeCells>
  <phoneticPr fontId="2" type="noConversion"/>
  <pageMargins left="0.75" right="0.75" top="1" bottom="1" header="0.5" footer="0.5"/>
  <pageSetup paperSize="9" scale="99" orientation="portrait" r:id="rId1"/>
  <headerFooter alignWithMargins="0">
    <oddHeader>&amp;C&amp;8Hela staden - Kvarstående sökande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7DDE7-04AE-449C-ABAB-D7517CE97372}">
  <sheetPr codeName="Blad8"/>
  <dimension ref="A1:M31"/>
  <sheetViews>
    <sheetView zoomScaleNormal="100" workbookViewId="0">
      <selection activeCell="D34" sqref="D34"/>
    </sheetView>
  </sheetViews>
  <sheetFormatPr defaultColWidth="9.28515625" defaultRowHeight="11.25" x14ac:dyDescent="0.2"/>
  <cols>
    <col min="1" max="1" width="8.140625" style="27" customWidth="1"/>
    <col min="2" max="2" width="6.28515625" style="27" customWidth="1"/>
    <col min="3" max="3" width="7.5703125" style="27" customWidth="1"/>
    <col min="4" max="4" width="8.85546875" style="27" customWidth="1"/>
    <col min="5" max="5" width="7.5703125" style="27" customWidth="1"/>
    <col min="6" max="6" width="0.5703125" style="27" customWidth="1"/>
    <col min="7" max="9" width="7.5703125" style="27" customWidth="1"/>
    <col min="10" max="10" width="0.5703125" style="27" customWidth="1"/>
    <col min="11" max="13" width="7.5703125" style="27" customWidth="1"/>
    <col min="14" max="16384" width="9.28515625" style="27"/>
  </cols>
  <sheetData>
    <row r="1" spans="1:13" ht="24.75" customHeight="1" thickBot="1" x14ac:dyDescent="0.25">
      <c r="A1" s="201" t="s">
        <v>207</v>
      </c>
      <c r="B1" s="201"/>
      <c r="C1" s="201"/>
      <c r="D1" s="201"/>
      <c r="E1" s="201"/>
      <c r="F1" s="201"/>
      <c r="G1" s="201"/>
      <c r="H1" s="201"/>
      <c r="I1" s="201"/>
      <c r="J1" s="201"/>
      <c r="K1" s="201"/>
      <c r="L1" s="201"/>
      <c r="M1" s="201"/>
    </row>
    <row r="2" spans="1:13" s="39" customFormat="1" ht="22.5" customHeight="1" x14ac:dyDescent="0.2">
      <c r="A2" s="37"/>
      <c r="B2" s="37"/>
      <c r="C2" s="206" t="s">
        <v>87</v>
      </c>
      <c r="D2" s="206"/>
      <c r="E2" s="206"/>
      <c r="F2" s="38"/>
      <c r="G2" s="205" t="s">
        <v>225</v>
      </c>
      <c r="H2" s="206"/>
      <c r="I2" s="206"/>
      <c r="J2" s="38"/>
      <c r="K2" s="205" t="s">
        <v>201</v>
      </c>
      <c r="L2" s="206"/>
      <c r="M2" s="206"/>
    </row>
    <row r="3" spans="1:13" x14ac:dyDescent="0.2">
      <c r="A3" s="8" t="s">
        <v>55</v>
      </c>
      <c r="B3" s="8" t="s">
        <v>56</v>
      </c>
      <c r="C3" s="82" t="str">
        <f>Månad!A2</f>
        <v>Aug-26</v>
      </c>
      <c r="D3" s="82" t="str">
        <f>Månad!A3</f>
        <v>Jul-26</v>
      </c>
      <c r="E3" s="82" t="str">
        <f>Månad!A4</f>
        <v>Aug-25</v>
      </c>
      <c r="F3" s="83"/>
      <c r="G3" s="82" t="str">
        <f>C3</f>
        <v>Aug-26</v>
      </c>
      <c r="H3" s="82" t="str">
        <f t="shared" ref="H3:I3" si="0">D3</f>
        <v>Jul-26</v>
      </c>
      <c r="I3" s="82" t="str">
        <f t="shared" si="0"/>
        <v>Aug-25</v>
      </c>
      <c r="J3" s="83"/>
      <c r="K3" s="82" t="str">
        <f>C3</f>
        <v>Aug-26</v>
      </c>
      <c r="L3" s="82" t="str">
        <f t="shared" ref="L3:M3" si="1">D3</f>
        <v>Jul-26</v>
      </c>
      <c r="M3" s="82" t="str">
        <f t="shared" si="1"/>
        <v>Aug-25</v>
      </c>
    </row>
    <row r="4" spans="1:13" hidden="1" x14ac:dyDescent="0.2">
      <c r="A4" s="36"/>
      <c r="B4" s="36"/>
      <c r="C4" s="175" t="s">
        <v>381</v>
      </c>
      <c r="D4" s="175" t="s">
        <v>382</v>
      </c>
      <c r="E4" s="175" t="s">
        <v>383</v>
      </c>
      <c r="F4" s="176" t="s">
        <v>298</v>
      </c>
      <c r="G4" s="175" t="s">
        <v>384</v>
      </c>
      <c r="H4" s="175" t="s">
        <v>385</v>
      </c>
      <c r="I4" s="175" t="s">
        <v>386</v>
      </c>
      <c r="J4" s="176" t="s">
        <v>299</v>
      </c>
      <c r="K4" s="175" t="s">
        <v>272</v>
      </c>
      <c r="L4" s="175" t="s">
        <v>275</v>
      </c>
      <c r="M4" s="175" t="s">
        <v>278</v>
      </c>
    </row>
    <row r="5" spans="1:13" x14ac:dyDescent="0.2">
      <c r="A5" s="27" t="s">
        <v>57</v>
      </c>
      <c r="B5" s="1" t="s">
        <v>202</v>
      </c>
      <c r="C5" s="18">
        <v>38</v>
      </c>
      <c r="D5" s="18">
        <v>23</v>
      </c>
      <c r="E5" s="18">
        <v>30</v>
      </c>
      <c r="F5" s="18"/>
      <c r="G5" s="18">
        <v>29</v>
      </c>
      <c r="H5" s="18">
        <v>16</v>
      </c>
      <c r="I5" s="18">
        <v>20</v>
      </c>
      <c r="J5" s="18"/>
      <c r="K5" s="18">
        <v>351</v>
      </c>
      <c r="L5" s="18">
        <v>284</v>
      </c>
      <c r="M5" s="18">
        <v>374</v>
      </c>
    </row>
    <row r="6" spans="1:13" x14ac:dyDescent="0.2">
      <c r="B6" s="1" t="s">
        <v>58</v>
      </c>
      <c r="C6" s="18">
        <v>96</v>
      </c>
      <c r="D6" s="18">
        <v>74</v>
      </c>
      <c r="E6" s="18">
        <v>109</v>
      </c>
      <c r="F6" s="18"/>
      <c r="G6" s="18">
        <v>80</v>
      </c>
      <c r="H6" s="18">
        <v>47</v>
      </c>
      <c r="I6" s="18">
        <v>74</v>
      </c>
      <c r="J6" s="18"/>
      <c r="K6" s="18">
        <v>700</v>
      </c>
      <c r="L6" s="18">
        <v>629</v>
      </c>
      <c r="M6" s="18">
        <v>719</v>
      </c>
    </row>
    <row r="7" spans="1:13" x14ac:dyDescent="0.2">
      <c r="B7" s="1" t="s">
        <v>59</v>
      </c>
      <c r="C7" s="18">
        <v>629</v>
      </c>
      <c r="D7" s="18">
        <v>282</v>
      </c>
      <c r="E7" s="18">
        <v>655</v>
      </c>
      <c r="F7" s="18"/>
      <c r="G7" s="18">
        <v>472</v>
      </c>
      <c r="H7" s="18">
        <v>198</v>
      </c>
      <c r="I7" s="18">
        <v>507</v>
      </c>
      <c r="J7" s="18"/>
      <c r="K7" s="18">
        <v>3254</v>
      </c>
      <c r="L7" s="18">
        <v>3401</v>
      </c>
      <c r="M7" s="18">
        <v>3460</v>
      </c>
    </row>
    <row r="8" spans="1:13" x14ac:dyDescent="0.2">
      <c r="B8" s="1" t="s">
        <v>60</v>
      </c>
      <c r="C8" s="18">
        <v>561</v>
      </c>
      <c r="D8" s="18">
        <v>249</v>
      </c>
      <c r="E8" s="18">
        <v>574</v>
      </c>
      <c r="F8" s="18"/>
      <c r="G8" s="18">
        <v>414</v>
      </c>
      <c r="H8" s="18">
        <v>151</v>
      </c>
      <c r="I8" s="18">
        <v>406</v>
      </c>
      <c r="J8" s="18"/>
      <c r="K8" s="18">
        <v>3324</v>
      </c>
      <c r="L8" s="18">
        <v>3454</v>
      </c>
      <c r="M8" s="18">
        <v>3514</v>
      </c>
    </row>
    <row r="9" spans="1:13" x14ac:dyDescent="0.2">
      <c r="B9" s="1" t="s">
        <v>61</v>
      </c>
      <c r="C9" s="18">
        <v>445</v>
      </c>
      <c r="D9" s="18">
        <v>215</v>
      </c>
      <c r="E9" s="18">
        <v>421</v>
      </c>
      <c r="F9" s="18"/>
      <c r="G9" s="18">
        <v>320</v>
      </c>
      <c r="H9" s="18">
        <v>114</v>
      </c>
      <c r="I9" s="18">
        <v>300</v>
      </c>
      <c r="J9" s="18"/>
      <c r="K9" s="18">
        <v>2239</v>
      </c>
      <c r="L9" s="18">
        <v>2429</v>
      </c>
      <c r="M9" s="18">
        <v>2378</v>
      </c>
    </row>
    <row r="10" spans="1:13" x14ac:dyDescent="0.2">
      <c r="B10" s="1" t="s">
        <v>295</v>
      </c>
      <c r="C10" s="18">
        <v>310</v>
      </c>
      <c r="D10" s="18">
        <v>164</v>
      </c>
      <c r="E10" s="18">
        <v>306</v>
      </c>
      <c r="F10" s="18"/>
      <c r="G10" s="18">
        <v>176</v>
      </c>
      <c r="H10" s="18">
        <v>80</v>
      </c>
      <c r="I10" s="18">
        <v>197</v>
      </c>
      <c r="J10" s="18"/>
      <c r="K10" s="18">
        <v>1985</v>
      </c>
      <c r="L10" s="18">
        <v>2082</v>
      </c>
      <c r="M10" s="18">
        <v>1883</v>
      </c>
    </row>
    <row r="11" spans="1:13" x14ac:dyDescent="0.2">
      <c r="B11" s="13" t="s">
        <v>296</v>
      </c>
      <c r="C11" s="15">
        <v>2079</v>
      </c>
      <c r="D11" s="15">
        <v>1007</v>
      </c>
      <c r="E11" s="15">
        <v>2095</v>
      </c>
      <c r="F11" s="15"/>
      <c r="G11" s="15">
        <v>1491</v>
      </c>
      <c r="H11" s="15">
        <v>606</v>
      </c>
      <c r="I11" s="15">
        <v>1504</v>
      </c>
      <c r="J11" s="15"/>
      <c r="K11" s="15">
        <v>11853</v>
      </c>
      <c r="L11" s="15">
        <v>12279</v>
      </c>
      <c r="M11" s="15">
        <v>12328</v>
      </c>
    </row>
    <row r="12" spans="1:13" s="13" customFormat="1" x14ac:dyDescent="0.2">
      <c r="B12" s="36"/>
      <c r="C12" s="18"/>
      <c r="D12" s="18"/>
      <c r="E12" s="94"/>
      <c r="F12" s="94"/>
      <c r="G12" s="94"/>
      <c r="H12" s="94"/>
      <c r="I12" s="94"/>
      <c r="J12" s="94"/>
      <c r="K12" s="18"/>
      <c r="L12" s="18"/>
      <c r="M12" s="18"/>
    </row>
    <row r="13" spans="1:13" ht="10.5" customHeight="1" x14ac:dyDescent="0.2">
      <c r="A13" s="27" t="s">
        <v>62</v>
      </c>
      <c r="B13" s="1" t="s">
        <v>202</v>
      </c>
      <c r="C13" s="18">
        <v>52</v>
      </c>
      <c r="D13" s="18">
        <v>34</v>
      </c>
      <c r="E13" s="18">
        <v>50</v>
      </c>
      <c r="F13" s="18"/>
      <c r="G13" s="18">
        <v>40</v>
      </c>
      <c r="H13" s="18">
        <v>27</v>
      </c>
      <c r="I13" s="18">
        <v>35</v>
      </c>
      <c r="J13" s="18"/>
      <c r="K13" s="18">
        <v>514</v>
      </c>
      <c r="L13" s="18">
        <v>441</v>
      </c>
      <c r="M13" s="18">
        <v>489</v>
      </c>
    </row>
    <row r="14" spans="1:13" x14ac:dyDescent="0.2">
      <c r="B14" s="1" t="s">
        <v>58</v>
      </c>
      <c r="C14" s="18">
        <v>116</v>
      </c>
      <c r="D14" s="18">
        <v>110</v>
      </c>
      <c r="E14" s="18">
        <v>111</v>
      </c>
      <c r="F14" s="18"/>
      <c r="G14" s="18">
        <v>83</v>
      </c>
      <c r="H14" s="18">
        <v>76</v>
      </c>
      <c r="I14" s="18">
        <v>76</v>
      </c>
      <c r="J14" s="18"/>
      <c r="K14" s="18">
        <v>1030</v>
      </c>
      <c r="L14" s="18">
        <v>988</v>
      </c>
      <c r="M14" s="18">
        <v>1014</v>
      </c>
    </row>
    <row r="15" spans="1:13" x14ac:dyDescent="0.2">
      <c r="B15" s="1" t="s">
        <v>59</v>
      </c>
      <c r="C15" s="18">
        <v>449</v>
      </c>
      <c r="D15" s="18">
        <v>301</v>
      </c>
      <c r="E15" s="18">
        <v>520</v>
      </c>
      <c r="F15" s="18"/>
      <c r="G15" s="18">
        <v>359</v>
      </c>
      <c r="H15" s="18">
        <v>214</v>
      </c>
      <c r="I15" s="18">
        <v>418</v>
      </c>
      <c r="J15" s="18"/>
      <c r="K15" s="18">
        <v>3102</v>
      </c>
      <c r="L15" s="18">
        <v>3184</v>
      </c>
      <c r="M15" s="18">
        <v>3424</v>
      </c>
    </row>
    <row r="16" spans="1:13" x14ac:dyDescent="0.2">
      <c r="B16" s="1" t="s">
        <v>60</v>
      </c>
      <c r="C16" s="18">
        <v>428</v>
      </c>
      <c r="D16" s="18">
        <v>234</v>
      </c>
      <c r="E16" s="18">
        <v>389</v>
      </c>
      <c r="F16" s="18"/>
      <c r="G16" s="18">
        <v>323</v>
      </c>
      <c r="H16" s="18">
        <v>165</v>
      </c>
      <c r="I16" s="18">
        <v>305</v>
      </c>
      <c r="J16" s="18"/>
      <c r="K16" s="18">
        <v>2964</v>
      </c>
      <c r="L16" s="18">
        <v>3076</v>
      </c>
      <c r="M16" s="18">
        <v>3116</v>
      </c>
    </row>
    <row r="17" spans="1:13" x14ac:dyDescent="0.2">
      <c r="B17" s="1" t="s">
        <v>61</v>
      </c>
      <c r="C17" s="18">
        <v>344</v>
      </c>
      <c r="D17" s="18">
        <v>174</v>
      </c>
      <c r="E17" s="18">
        <v>328</v>
      </c>
      <c r="F17" s="18"/>
      <c r="G17" s="18">
        <v>258</v>
      </c>
      <c r="H17" s="18">
        <v>103</v>
      </c>
      <c r="I17" s="18">
        <v>252</v>
      </c>
      <c r="J17" s="18"/>
      <c r="K17" s="18">
        <v>2335</v>
      </c>
      <c r="L17" s="18">
        <v>2423</v>
      </c>
      <c r="M17" s="18">
        <v>2470</v>
      </c>
    </row>
    <row r="18" spans="1:13" x14ac:dyDescent="0.2">
      <c r="B18" s="1" t="s">
        <v>295</v>
      </c>
      <c r="C18" s="18">
        <v>276</v>
      </c>
      <c r="D18" s="18">
        <v>150</v>
      </c>
      <c r="E18" s="18">
        <v>221</v>
      </c>
      <c r="F18" s="18"/>
      <c r="G18" s="18">
        <v>184</v>
      </c>
      <c r="H18" s="18">
        <v>87</v>
      </c>
      <c r="I18" s="18">
        <v>153</v>
      </c>
      <c r="J18" s="18"/>
      <c r="K18" s="18">
        <v>2170</v>
      </c>
      <c r="L18" s="18">
        <v>2249</v>
      </c>
      <c r="M18" s="18">
        <v>2172</v>
      </c>
    </row>
    <row r="19" spans="1:13" x14ac:dyDescent="0.2">
      <c r="B19" s="13" t="s">
        <v>296</v>
      </c>
      <c r="C19" s="15">
        <v>1665</v>
      </c>
      <c r="D19" s="15">
        <v>1003</v>
      </c>
      <c r="E19" s="15">
        <v>1619</v>
      </c>
      <c r="F19" s="15"/>
      <c r="G19" s="15">
        <v>1247</v>
      </c>
      <c r="H19" s="15">
        <v>672</v>
      </c>
      <c r="I19" s="15">
        <v>1239</v>
      </c>
      <c r="J19" s="15"/>
      <c r="K19" s="15">
        <v>12115</v>
      </c>
      <c r="L19" s="15">
        <v>12361</v>
      </c>
      <c r="M19" s="15">
        <v>12685</v>
      </c>
    </row>
    <row r="20" spans="1:13" s="13" customFormat="1" x14ac:dyDescent="0.2">
      <c r="B20" s="36"/>
      <c r="C20" s="18"/>
      <c r="D20" s="18"/>
      <c r="E20" s="94"/>
      <c r="F20" s="94"/>
      <c r="G20" s="94"/>
      <c r="H20" s="94"/>
      <c r="I20" s="94"/>
      <c r="J20" s="94"/>
      <c r="K20" s="18"/>
      <c r="L20" s="18"/>
      <c r="M20" s="18"/>
    </row>
    <row r="21" spans="1:13" x14ac:dyDescent="0.2">
      <c r="A21" s="27" t="s">
        <v>63</v>
      </c>
      <c r="B21" s="1" t="s">
        <v>202</v>
      </c>
      <c r="C21" s="18">
        <v>90</v>
      </c>
      <c r="D21" s="18">
        <v>57</v>
      </c>
      <c r="E21" s="18">
        <v>80</v>
      </c>
      <c r="F21" s="18"/>
      <c r="G21" s="18">
        <v>69</v>
      </c>
      <c r="H21" s="18">
        <v>43</v>
      </c>
      <c r="I21" s="18">
        <v>55</v>
      </c>
      <c r="J21" s="18"/>
      <c r="K21" s="18">
        <v>865</v>
      </c>
      <c r="L21" s="18">
        <v>725</v>
      </c>
      <c r="M21" s="18">
        <v>863</v>
      </c>
    </row>
    <row r="22" spans="1:13" x14ac:dyDescent="0.2">
      <c r="B22" s="1" t="s">
        <v>58</v>
      </c>
      <c r="C22" s="18">
        <v>212</v>
      </c>
      <c r="D22" s="18">
        <v>184</v>
      </c>
      <c r="E22" s="18">
        <v>220</v>
      </c>
      <c r="F22" s="18"/>
      <c r="G22" s="18">
        <v>163</v>
      </c>
      <c r="H22" s="18">
        <v>123</v>
      </c>
      <c r="I22" s="18">
        <v>150</v>
      </c>
      <c r="J22" s="18"/>
      <c r="K22" s="18">
        <v>1730</v>
      </c>
      <c r="L22" s="18">
        <v>1617</v>
      </c>
      <c r="M22" s="18">
        <v>1733</v>
      </c>
    </row>
    <row r="23" spans="1:13" x14ac:dyDescent="0.2">
      <c r="B23" s="1" t="s">
        <v>59</v>
      </c>
      <c r="C23" s="18">
        <v>1078</v>
      </c>
      <c r="D23" s="18">
        <v>583</v>
      </c>
      <c r="E23" s="18">
        <v>1175</v>
      </c>
      <c r="F23" s="18"/>
      <c r="G23" s="18">
        <v>831</v>
      </c>
      <c r="H23" s="18">
        <v>412</v>
      </c>
      <c r="I23" s="18">
        <v>925</v>
      </c>
      <c r="J23" s="18"/>
      <c r="K23" s="18">
        <v>6356</v>
      </c>
      <c r="L23" s="18">
        <v>6585</v>
      </c>
      <c r="M23" s="18">
        <v>6884</v>
      </c>
    </row>
    <row r="24" spans="1:13" x14ac:dyDescent="0.2">
      <c r="B24" s="1" t="s">
        <v>60</v>
      </c>
      <c r="C24" s="18">
        <v>989</v>
      </c>
      <c r="D24" s="18">
        <v>483</v>
      </c>
      <c r="E24" s="18">
        <v>963</v>
      </c>
      <c r="F24" s="18"/>
      <c r="G24" s="18">
        <v>737</v>
      </c>
      <c r="H24" s="18">
        <v>316</v>
      </c>
      <c r="I24" s="18">
        <v>711</v>
      </c>
      <c r="J24" s="18"/>
      <c r="K24" s="18">
        <v>6288</v>
      </c>
      <c r="L24" s="18">
        <v>6530</v>
      </c>
      <c r="M24" s="18">
        <v>6630</v>
      </c>
    </row>
    <row r="25" spans="1:13" x14ac:dyDescent="0.2">
      <c r="B25" s="1" t="s">
        <v>61</v>
      </c>
      <c r="C25" s="18">
        <v>789</v>
      </c>
      <c r="D25" s="18">
        <v>389</v>
      </c>
      <c r="E25" s="18">
        <v>749</v>
      </c>
      <c r="F25" s="18"/>
      <c r="G25" s="18">
        <v>578</v>
      </c>
      <c r="H25" s="18">
        <v>217</v>
      </c>
      <c r="I25" s="18">
        <v>552</v>
      </c>
      <c r="J25" s="18"/>
      <c r="K25" s="18">
        <v>4574</v>
      </c>
      <c r="L25" s="18">
        <v>4852</v>
      </c>
      <c r="M25" s="18">
        <v>4848</v>
      </c>
    </row>
    <row r="26" spans="1:13" x14ac:dyDescent="0.2">
      <c r="B26" s="1" t="s">
        <v>295</v>
      </c>
      <c r="C26" s="18">
        <v>586</v>
      </c>
      <c r="D26" s="18">
        <v>314</v>
      </c>
      <c r="E26" s="18">
        <v>527</v>
      </c>
      <c r="F26" s="18"/>
      <c r="G26" s="18">
        <v>360</v>
      </c>
      <c r="H26" s="18">
        <v>167</v>
      </c>
      <c r="I26" s="18">
        <v>350</v>
      </c>
      <c r="J26" s="18"/>
      <c r="K26" s="18">
        <v>4155</v>
      </c>
      <c r="L26" s="18">
        <v>4331</v>
      </c>
      <c r="M26" s="18">
        <v>4055</v>
      </c>
    </row>
    <row r="27" spans="1:13" ht="12" thickBot="1" x14ac:dyDescent="0.25">
      <c r="A27" s="120"/>
      <c r="B27" s="22" t="s">
        <v>296</v>
      </c>
      <c r="C27" s="24">
        <v>3744</v>
      </c>
      <c r="D27" s="24">
        <v>2010</v>
      </c>
      <c r="E27" s="24">
        <v>3714</v>
      </c>
      <c r="F27" s="24"/>
      <c r="G27" s="24">
        <v>2738</v>
      </c>
      <c r="H27" s="24">
        <v>1278</v>
      </c>
      <c r="I27" s="24">
        <v>2743</v>
      </c>
      <c r="J27" s="24"/>
      <c r="K27" s="24">
        <v>23968</v>
      </c>
      <c r="L27" s="24">
        <v>24640</v>
      </c>
      <c r="M27" s="24">
        <v>25013</v>
      </c>
    </row>
    <row r="28" spans="1:13" ht="36" customHeight="1" x14ac:dyDescent="0.2">
      <c r="A28" s="202" t="s">
        <v>352</v>
      </c>
      <c r="B28" s="215"/>
      <c r="C28" s="215"/>
      <c r="D28" s="215"/>
      <c r="E28" s="215"/>
      <c r="F28" s="215"/>
      <c r="G28" s="215"/>
      <c r="H28" s="215"/>
      <c r="I28" s="215"/>
      <c r="J28" s="215"/>
      <c r="K28" s="215"/>
      <c r="L28" s="215"/>
      <c r="M28" s="215"/>
    </row>
    <row r="29" spans="1:13" ht="24.75" customHeight="1" x14ac:dyDescent="0.2">
      <c r="A29" s="202" t="s">
        <v>353</v>
      </c>
      <c r="B29" s="215"/>
      <c r="C29" s="215"/>
      <c r="D29" s="215"/>
      <c r="E29" s="215"/>
      <c r="F29" s="215"/>
      <c r="G29" s="215"/>
      <c r="H29" s="215"/>
      <c r="I29" s="215"/>
      <c r="J29" s="215"/>
      <c r="K29" s="215"/>
      <c r="L29" s="215"/>
      <c r="M29" s="215"/>
    </row>
    <row r="30" spans="1:13" ht="24.75" customHeight="1" x14ac:dyDescent="0.2">
      <c r="A30" s="202" t="s">
        <v>293</v>
      </c>
      <c r="B30" s="202"/>
      <c r="C30" s="202"/>
      <c r="D30" s="202"/>
      <c r="E30" s="202"/>
      <c r="F30" s="202"/>
      <c r="G30" s="202"/>
      <c r="H30" s="202"/>
      <c r="I30" s="202"/>
      <c r="J30" s="202"/>
      <c r="K30" s="202"/>
      <c r="L30" s="202"/>
      <c r="M30" s="202"/>
    </row>
    <row r="31" spans="1:13" x14ac:dyDescent="0.2">
      <c r="A31" s="36"/>
    </row>
  </sheetData>
  <mergeCells count="7">
    <mergeCell ref="A30:M30"/>
    <mergeCell ref="A1:M1"/>
    <mergeCell ref="C2:E2"/>
    <mergeCell ref="G2:I2"/>
    <mergeCell ref="K2:M2"/>
    <mergeCell ref="A28:M28"/>
    <mergeCell ref="A29:M29"/>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1AFB-8B93-4664-A532-CF2BD0A937B8}">
  <sheetPr codeName="Blad2">
    <pageSetUpPr fitToPage="1"/>
  </sheetPr>
  <dimension ref="A1:E21"/>
  <sheetViews>
    <sheetView zoomScaleNormal="100" workbookViewId="0">
      <selection activeCell="L20" sqref="L20"/>
    </sheetView>
  </sheetViews>
  <sheetFormatPr defaultColWidth="9.28515625" defaultRowHeight="11.25" x14ac:dyDescent="0.2"/>
  <cols>
    <col min="1" max="1" width="11.28515625" style="27" customWidth="1"/>
    <col min="2" max="2" width="6.28515625" style="27" customWidth="1"/>
    <col min="3" max="5" width="11.42578125" style="27" customWidth="1"/>
    <col min="6" max="16384" width="9.28515625" style="27"/>
  </cols>
  <sheetData>
    <row r="1" spans="1:5" ht="24.75" customHeight="1" thickBot="1" x14ac:dyDescent="0.25">
      <c r="A1" s="201" t="s">
        <v>300</v>
      </c>
      <c r="B1" s="201"/>
      <c r="C1" s="201"/>
      <c r="D1" s="201"/>
      <c r="E1" s="201"/>
    </row>
    <row r="2" spans="1:5" s="39" customFormat="1" ht="22.5" customHeight="1" x14ac:dyDescent="0.2">
      <c r="A2" s="37"/>
      <c r="B2" s="37"/>
      <c r="C2" s="206" t="s">
        <v>88</v>
      </c>
      <c r="D2" s="206"/>
      <c r="E2" s="206"/>
    </row>
    <row r="3" spans="1:5" x14ac:dyDescent="0.2">
      <c r="A3" s="8" t="s">
        <v>55</v>
      </c>
      <c r="B3" s="8" t="s">
        <v>56</v>
      </c>
      <c r="C3" s="82" t="str">
        <f>Månad!A2</f>
        <v>Aug-26</v>
      </c>
      <c r="D3" s="82" t="str">
        <f>Månad!A3</f>
        <v>Jul-26</v>
      </c>
      <c r="E3" s="82" t="str">
        <f>Månad!A4</f>
        <v>Aug-25</v>
      </c>
    </row>
    <row r="4" spans="1:5" hidden="1" x14ac:dyDescent="0.2">
      <c r="A4" s="36"/>
      <c r="B4" s="36"/>
      <c r="C4" s="175" t="s">
        <v>272</v>
      </c>
      <c r="D4" s="175" t="s">
        <v>275</v>
      </c>
      <c r="E4" s="175" t="s">
        <v>278</v>
      </c>
    </row>
    <row r="5" spans="1:5" x14ac:dyDescent="0.2">
      <c r="A5" s="27" t="s">
        <v>57</v>
      </c>
      <c r="B5" s="1" t="s">
        <v>105</v>
      </c>
      <c r="C5" s="31">
        <v>214</v>
      </c>
      <c r="D5" s="31">
        <v>213</v>
      </c>
      <c r="E5" s="31">
        <v>216</v>
      </c>
    </row>
    <row r="6" spans="1:5" x14ac:dyDescent="0.2">
      <c r="B6" s="1" t="s">
        <v>106</v>
      </c>
      <c r="C6" s="31">
        <v>1950</v>
      </c>
      <c r="D6" s="31">
        <v>2010</v>
      </c>
      <c r="E6" s="31">
        <v>2131</v>
      </c>
    </row>
    <row r="7" spans="1:5" x14ac:dyDescent="0.2">
      <c r="A7" s="1"/>
      <c r="B7" s="1" t="s">
        <v>295</v>
      </c>
      <c r="C7" s="31">
        <v>550</v>
      </c>
      <c r="D7" s="31">
        <v>590</v>
      </c>
      <c r="E7" s="31">
        <v>524</v>
      </c>
    </row>
    <row r="8" spans="1:5" x14ac:dyDescent="0.2">
      <c r="A8" s="1"/>
      <c r="B8" s="13" t="s">
        <v>296</v>
      </c>
      <c r="C8" s="15">
        <v>2714</v>
      </c>
      <c r="D8" s="15">
        <v>2813</v>
      </c>
      <c r="E8" s="15">
        <v>2871</v>
      </c>
    </row>
    <row r="9" spans="1:5" x14ac:dyDescent="0.2">
      <c r="A9" s="1"/>
      <c r="B9" s="36"/>
      <c r="C9" s="31"/>
      <c r="D9" s="31"/>
      <c r="E9" s="94"/>
    </row>
    <row r="10" spans="1:5" s="13" customFormat="1" x14ac:dyDescent="0.2">
      <c r="A10" s="1" t="s">
        <v>62</v>
      </c>
      <c r="B10" s="1" t="s">
        <v>105</v>
      </c>
      <c r="C10" s="31">
        <v>336</v>
      </c>
      <c r="D10" s="31">
        <v>320</v>
      </c>
      <c r="E10" s="31">
        <v>342</v>
      </c>
    </row>
    <row r="11" spans="1:5" ht="10.5" customHeight="1" x14ac:dyDescent="0.2">
      <c r="A11" s="1"/>
      <c r="B11" s="1" t="s">
        <v>106</v>
      </c>
      <c r="C11" s="31">
        <v>1729</v>
      </c>
      <c r="D11" s="31">
        <v>1743</v>
      </c>
      <c r="E11" s="31">
        <v>1825</v>
      </c>
    </row>
    <row r="12" spans="1:5" x14ac:dyDescent="0.2">
      <c r="A12" s="1"/>
      <c r="B12" s="1" t="s">
        <v>295</v>
      </c>
      <c r="C12" s="31">
        <v>627</v>
      </c>
      <c r="D12" s="31">
        <v>644</v>
      </c>
      <c r="E12" s="31">
        <v>579</v>
      </c>
    </row>
    <row r="13" spans="1:5" x14ac:dyDescent="0.2">
      <c r="A13" s="1"/>
      <c r="B13" s="13" t="s">
        <v>296</v>
      </c>
      <c r="C13" s="15">
        <v>2692</v>
      </c>
      <c r="D13" s="15">
        <v>2707</v>
      </c>
      <c r="E13" s="15">
        <v>2746</v>
      </c>
    </row>
    <row r="14" spans="1:5" x14ac:dyDescent="0.2">
      <c r="A14" s="1"/>
      <c r="B14" s="1"/>
      <c r="C14" s="1"/>
      <c r="D14" s="1"/>
      <c r="E14" s="31"/>
    </row>
    <row r="15" spans="1:5" s="13" customFormat="1" x14ac:dyDescent="0.2">
      <c r="A15" s="1" t="s">
        <v>63</v>
      </c>
      <c r="B15" s="1" t="s">
        <v>105</v>
      </c>
      <c r="C15" s="31">
        <v>550</v>
      </c>
      <c r="D15" s="31">
        <v>533</v>
      </c>
      <c r="E15" s="31">
        <v>558</v>
      </c>
    </row>
    <row r="16" spans="1:5" x14ac:dyDescent="0.2">
      <c r="A16" s="1"/>
      <c r="B16" s="1" t="s">
        <v>106</v>
      </c>
      <c r="C16" s="31">
        <v>3679</v>
      </c>
      <c r="D16" s="31">
        <v>3753</v>
      </c>
      <c r="E16" s="31">
        <v>3956</v>
      </c>
    </row>
    <row r="17" spans="1:5" x14ac:dyDescent="0.2">
      <c r="A17" s="1"/>
      <c r="B17" s="1" t="s">
        <v>295</v>
      </c>
      <c r="C17" s="31">
        <v>1177</v>
      </c>
      <c r="D17" s="31">
        <v>1234</v>
      </c>
      <c r="E17" s="31">
        <v>1103</v>
      </c>
    </row>
    <row r="18" spans="1:5" ht="12" thickBot="1" x14ac:dyDescent="0.25">
      <c r="A18" s="113"/>
      <c r="B18" s="22" t="s">
        <v>296</v>
      </c>
      <c r="C18" s="24">
        <v>5406</v>
      </c>
      <c r="D18" s="24">
        <v>5520</v>
      </c>
      <c r="E18" s="24">
        <v>5617</v>
      </c>
    </row>
    <row r="19" spans="1:5" ht="51" customHeight="1" x14ac:dyDescent="0.2">
      <c r="A19" s="202" t="s">
        <v>354</v>
      </c>
      <c r="B19" s="202"/>
      <c r="C19" s="202"/>
      <c r="D19" s="202"/>
      <c r="E19" s="202"/>
    </row>
    <row r="20" spans="1:5" ht="40.5" customHeight="1" x14ac:dyDescent="0.2">
      <c r="A20" s="202" t="s">
        <v>293</v>
      </c>
      <c r="B20" s="202"/>
      <c r="C20" s="202"/>
      <c r="D20" s="202"/>
      <c r="E20" s="202"/>
    </row>
    <row r="21" spans="1:5" x14ac:dyDescent="0.2">
      <c r="A21" s="36"/>
    </row>
  </sheetData>
  <mergeCells count="4">
    <mergeCell ref="A20:E20"/>
    <mergeCell ref="A1:E1"/>
    <mergeCell ref="C2:E2"/>
    <mergeCell ref="A19:E19"/>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B399-2BD2-487D-A99C-90B0C22893FE}">
  <sheetPr codeName="Blad9"/>
  <dimension ref="A1:N8"/>
  <sheetViews>
    <sheetView zoomScaleNormal="100" workbookViewId="0">
      <selection activeCell="Q14" sqref="Q14"/>
    </sheetView>
  </sheetViews>
  <sheetFormatPr defaultColWidth="9.28515625" defaultRowHeight="11.25" x14ac:dyDescent="0.2"/>
  <cols>
    <col min="1" max="2" width="1.7109375" style="1" customWidth="1"/>
    <col min="3" max="3" width="25.5703125" style="1" customWidth="1"/>
    <col min="4" max="6" width="6" style="26" customWidth="1"/>
    <col min="7" max="7" width="0.5703125" style="1" customWidth="1"/>
    <col min="8" max="10" width="6" style="1" customWidth="1"/>
    <col min="11" max="11" width="0.5703125" style="1" customWidth="1"/>
    <col min="12" max="14" width="6" style="1" customWidth="1"/>
    <col min="15" max="16384" width="9.28515625" style="1"/>
  </cols>
  <sheetData>
    <row r="1" spans="1:14" ht="15" customHeight="1" thickBot="1" x14ac:dyDescent="0.25">
      <c r="A1" s="208" t="s">
        <v>374</v>
      </c>
      <c r="B1" s="208"/>
      <c r="C1" s="208"/>
      <c r="D1" s="209"/>
      <c r="E1" s="209"/>
      <c r="F1" s="209"/>
      <c r="G1" s="209"/>
      <c r="H1" s="209"/>
      <c r="I1" s="209"/>
      <c r="J1" s="209"/>
      <c r="K1" s="209"/>
      <c r="L1" s="209"/>
      <c r="M1" s="209"/>
      <c r="N1" s="209"/>
    </row>
    <row r="2" spans="1:14" x14ac:dyDescent="0.2">
      <c r="A2" s="2"/>
      <c r="B2" s="2"/>
      <c r="C2" s="2"/>
      <c r="D2" s="217" t="s">
        <v>57</v>
      </c>
      <c r="E2" s="217"/>
      <c r="F2" s="217"/>
      <c r="G2" s="2"/>
      <c r="H2" s="217" t="s">
        <v>62</v>
      </c>
      <c r="I2" s="217"/>
      <c r="J2" s="217"/>
      <c r="K2" s="2"/>
      <c r="L2" s="217" t="s">
        <v>63</v>
      </c>
      <c r="M2" s="217"/>
      <c r="N2" s="217"/>
    </row>
    <row r="3" spans="1:14" x14ac:dyDescent="0.2">
      <c r="A3" s="40" t="s">
        <v>64</v>
      </c>
      <c r="B3" s="40"/>
      <c r="C3" s="40"/>
      <c r="D3" s="82" t="str">
        <f>Månad!A2</f>
        <v>Aug-26</v>
      </c>
      <c r="E3" s="82" t="str">
        <f>Månad!A3</f>
        <v>Jul-26</v>
      </c>
      <c r="F3" s="82" t="str">
        <f>Månad!A4</f>
        <v>Aug-25</v>
      </c>
      <c r="G3" s="83"/>
      <c r="H3" s="82" t="str">
        <f>D3</f>
        <v>Aug-26</v>
      </c>
      <c r="I3" s="82" t="str">
        <f t="shared" ref="I3:J3" si="0">E3</f>
        <v>Jul-26</v>
      </c>
      <c r="J3" s="82" t="str">
        <f t="shared" si="0"/>
        <v>Aug-25</v>
      </c>
      <c r="K3" s="82"/>
      <c r="L3" s="82" t="str">
        <f t="shared" ref="L3" si="1">D3</f>
        <v>Aug-26</v>
      </c>
      <c r="M3" s="82" t="str">
        <f t="shared" ref="M3:N3" si="2">E3</f>
        <v>Jul-26</v>
      </c>
      <c r="N3" s="82" t="str">
        <f t="shared" si="2"/>
        <v>Aug-25</v>
      </c>
    </row>
    <row r="4" spans="1:14" hidden="1" x14ac:dyDescent="0.2">
      <c r="D4" s="175" t="s">
        <v>301</v>
      </c>
      <c r="E4" s="175" t="s">
        <v>302</v>
      </c>
      <c r="F4" s="177" t="s">
        <v>303</v>
      </c>
      <c r="G4" s="176" t="s">
        <v>298</v>
      </c>
      <c r="H4" s="175" t="s">
        <v>304</v>
      </c>
      <c r="I4" s="175" t="s">
        <v>305</v>
      </c>
      <c r="J4" s="177" t="s">
        <v>306</v>
      </c>
      <c r="K4" s="176" t="s">
        <v>299</v>
      </c>
      <c r="L4" s="175" t="s">
        <v>307</v>
      </c>
      <c r="M4" s="175" t="s">
        <v>308</v>
      </c>
      <c r="N4" s="175" t="s">
        <v>309</v>
      </c>
    </row>
    <row r="5" spans="1:14" ht="11.25" customHeight="1" x14ac:dyDescent="0.2">
      <c r="A5" s="216" t="s">
        <v>89</v>
      </c>
      <c r="B5" s="216"/>
      <c r="C5" s="216"/>
      <c r="D5" s="31">
        <v>254</v>
      </c>
      <c r="E5" s="31">
        <v>279</v>
      </c>
      <c r="F5" s="31">
        <v>249</v>
      </c>
      <c r="G5" s="191"/>
      <c r="H5" s="31">
        <v>322</v>
      </c>
      <c r="I5" s="31">
        <v>350</v>
      </c>
      <c r="J5" s="31">
        <v>402</v>
      </c>
      <c r="K5" s="191"/>
      <c r="L5" s="31">
        <v>576</v>
      </c>
      <c r="M5" s="31">
        <v>629</v>
      </c>
      <c r="N5" s="31">
        <v>651</v>
      </c>
    </row>
    <row r="6" spans="1:14" ht="12" customHeight="1" thickBot="1" x14ac:dyDescent="0.25">
      <c r="A6" s="218" t="s">
        <v>90</v>
      </c>
      <c r="B6" s="218"/>
      <c r="C6" s="218"/>
      <c r="D6" s="192">
        <v>4879</v>
      </c>
      <c r="E6" s="192">
        <v>4916</v>
      </c>
      <c r="F6" s="192">
        <v>5010</v>
      </c>
      <c r="G6" s="193"/>
      <c r="H6" s="192">
        <v>4618</v>
      </c>
      <c r="I6" s="192">
        <v>4658</v>
      </c>
      <c r="J6" s="192">
        <v>4765</v>
      </c>
      <c r="K6" s="193"/>
      <c r="L6" s="192">
        <v>9497</v>
      </c>
      <c r="M6" s="192">
        <v>9574</v>
      </c>
      <c r="N6" s="192">
        <v>9775</v>
      </c>
    </row>
    <row r="7" spans="1:14" ht="13.5" customHeight="1" x14ac:dyDescent="0.2">
      <c r="A7" s="202" t="s">
        <v>355</v>
      </c>
      <c r="B7" s="202"/>
      <c r="C7" s="202"/>
      <c r="D7" s="202"/>
      <c r="E7" s="202"/>
      <c r="F7" s="202"/>
      <c r="G7" s="202"/>
      <c r="H7" s="202"/>
      <c r="I7" s="202"/>
      <c r="J7" s="202"/>
      <c r="K7" s="202"/>
      <c r="L7" s="202"/>
      <c r="M7" s="202"/>
      <c r="N7" s="202"/>
    </row>
    <row r="8" spans="1:14" ht="25.5" customHeight="1" x14ac:dyDescent="0.2">
      <c r="A8" s="202" t="s">
        <v>293</v>
      </c>
      <c r="B8" s="202"/>
      <c r="C8" s="202"/>
      <c r="D8" s="202"/>
      <c r="E8" s="202"/>
      <c r="F8" s="202"/>
      <c r="G8" s="202"/>
      <c r="H8" s="202"/>
      <c r="I8" s="202"/>
      <c r="J8" s="202"/>
      <c r="K8" s="202"/>
      <c r="L8" s="202"/>
      <c r="M8" s="202"/>
      <c r="N8" s="202"/>
    </row>
  </sheetData>
  <mergeCells count="8">
    <mergeCell ref="A8:N8"/>
    <mergeCell ref="A7:N7"/>
    <mergeCell ref="A5:C5"/>
    <mergeCell ref="A1:N1"/>
    <mergeCell ref="D2:F2"/>
    <mergeCell ref="H2:J2"/>
    <mergeCell ref="L2:N2"/>
    <mergeCell ref="A6:C6"/>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1162F-FF6F-43E7-AA65-B62EB890B49F}">
  <sheetPr codeName="Blad10">
    <pageSetUpPr fitToPage="1"/>
  </sheetPr>
  <dimension ref="A1:N21"/>
  <sheetViews>
    <sheetView zoomScaleNormal="100" workbookViewId="0">
      <selection activeCell="O7" sqref="O7"/>
    </sheetView>
  </sheetViews>
  <sheetFormatPr defaultColWidth="9.28515625" defaultRowHeight="11.25" x14ac:dyDescent="0.2"/>
  <cols>
    <col min="1" max="1" width="14.28515625" style="1" customWidth="1"/>
    <col min="2" max="2" width="5.42578125" style="1" customWidth="1"/>
    <col min="3" max="3" width="7.28515625" style="1" customWidth="1"/>
    <col min="4" max="4" width="8.7109375" style="1" customWidth="1"/>
    <col min="5" max="5" width="0.5703125" style="1" customWidth="1"/>
    <col min="6" max="6" width="7.28515625" style="1" customWidth="1"/>
    <col min="7" max="7" width="8.7109375" style="1" customWidth="1"/>
    <col min="8" max="8" width="0.5703125" style="1" customWidth="1"/>
    <col min="9" max="9" width="7.28515625" style="1" customWidth="1"/>
    <col min="10" max="10" width="8.7109375" style="1" customWidth="1"/>
    <col min="11" max="11" width="0.5703125" style="1" customWidth="1"/>
    <col min="12" max="12" width="7.28515625" style="1" customWidth="1"/>
    <col min="13" max="13" width="8.7109375" style="1" customWidth="1"/>
    <col min="14" max="16384" width="9.28515625" style="1"/>
  </cols>
  <sheetData>
    <row r="1" spans="1:13" ht="15" customHeight="1" thickBot="1" x14ac:dyDescent="0.25">
      <c r="A1" s="208" t="s">
        <v>221</v>
      </c>
      <c r="B1" s="209"/>
      <c r="C1" s="209"/>
      <c r="D1" s="209"/>
      <c r="E1" s="209"/>
      <c r="F1" s="209"/>
      <c r="G1" s="209"/>
      <c r="H1" s="209"/>
      <c r="I1" s="209"/>
      <c r="J1" s="209"/>
      <c r="K1" s="209"/>
      <c r="L1" s="209"/>
      <c r="M1" s="209"/>
    </row>
    <row r="2" spans="1:13" x14ac:dyDescent="0.2">
      <c r="A2" s="2"/>
      <c r="B2" s="2"/>
      <c r="C2" s="2" t="s">
        <v>80</v>
      </c>
      <c r="D2" s="44"/>
      <c r="E2" s="44"/>
      <c r="F2" s="45"/>
      <c r="G2" s="44"/>
      <c r="H2" s="44"/>
      <c r="I2" s="213" t="s">
        <v>84</v>
      </c>
      <c r="J2" s="213"/>
      <c r="K2" s="44"/>
      <c r="L2" s="46" t="s">
        <v>85</v>
      </c>
      <c r="M2" s="2"/>
    </row>
    <row r="3" spans="1:13" x14ac:dyDescent="0.2">
      <c r="C3" s="47" t="s">
        <v>81</v>
      </c>
      <c r="D3" s="48"/>
      <c r="E3" s="49"/>
      <c r="F3" s="47" t="s">
        <v>82</v>
      </c>
      <c r="G3" s="48" t="s">
        <v>83</v>
      </c>
      <c r="H3" s="49"/>
      <c r="I3" s="40"/>
      <c r="J3" s="48"/>
      <c r="K3" s="49"/>
      <c r="L3" s="12"/>
      <c r="M3" s="40"/>
    </row>
    <row r="4" spans="1:13" ht="56.25" x14ac:dyDescent="0.2">
      <c r="A4" s="8" t="s">
        <v>55</v>
      </c>
      <c r="B4" s="8" t="s">
        <v>56</v>
      </c>
      <c r="C4" s="10" t="s">
        <v>32</v>
      </c>
      <c r="D4" s="50" t="s">
        <v>310</v>
      </c>
      <c r="E4" s="50"/>
      <c r="F4" s="10" t="s">
        <v>32</v>
      </c>
      <c r="G4" s="50" t="s">
        <v>310</v>
      </c>
      <c r="H4" s="50"/>
      <c r="I4" s="10" t="s">
        <v>32</v>
      </c>
      <c r="J4" s="50" t="s">
        <v>310</v>
      </c>
      <c r="K4" s="50"/>
      <c r="L4" s="10" t="s">
        <v>32</v>
      </c>
      <c r="M4" s="50" t="s">
        <v>310</v>
      </c>
    </row>
    <row r="5" spans="1:13" ht="15.75" hidden="1" customHeight="1" x14ac:dyDescent="0.2">
      <c r="A5" s="36"/>
      <c r="B5" s="36"/>
      <c r="C5" s="170" t="s">
        <v>377</v>
      </c>
      <c r="D5" s="171" t="s">
        <v>298</v>
      </c>
      <c r="E5" s="171" t="s">
        <v>299</v>
      </c>
      <c r="F5" s="170" t="s">
        <v>378</v>
      </c>
      <c r="G5" s="171" t="s">
        <v>379</v>
      </c>
      <c r="H5" s="171" t="s">
        <v>312</v>
      </c>
      <c r="I5" s="170" t="s">
        <v>380</v>
      </c>
      <c r="J5" s="171" t="s">
        <v>313</v>
      </c>
      <c r="K5" s="171" t="s">
        <v>314</v>
      </c>
      <c r="L5" s="170" t="s">
        <v>315</v>
      </c>
      <c r="M5" s="171" t="s">
        <v>316</v>
      </c>
    </row>
    <row r="6" spans="1:13" x14ac:dyDescent="0.2">
      <c r="A6" s="1" t="s">
        <v>57</v>
      </c>
      <c r="B6" s="30" t="s">
        <v>105</v>
      </c>
      <c r="C6" s="31">
        <v>41</v>
      </c>
      <c r="D6" s="87">
        <v>30.597014925373099</v>
      </c>
      <c r="E6" s="87"/>
      <c r="F6" s="31">
        <v>18</v>
      </c>
      <c r="G6" s="87">
        <v>13.4328358208955</v>
      </c>
      <c r="H6" s="87"/>
      <c r="I6" s="31">
        <v>75</v>
      </c>
      <c r="J6" s="87">
        <v>55.9701492537313</v>
      </c>
      <c r="K6" s="87"/>
      <c r="L6" s="31">
        <v>134</v>
      </c>
      <c r="M6" s="87">
        <v>100</v>
      </c>
    </row>
    <row r="7" spans="1:13" x14ac:dyDescent="0.2">
      <c r="B7" s="30" t="s">
        <v>106</v>
      </c>
      <c r="C7" s="31">
        <v>1316</v>
      </c>
      <c r="D7" s="87">
        <v>80.489296636085598</v>
      </c>
      <c r="E7" s="87"/>
      <c r="F7" s="31">
        <v>138</v>
      </c>
      <c r="G7" s="87">
        <v>8.4403669724770705</v>
      </c>
      <c r="H7" s="87"/>
      <c r="I7" s="31">
        <v>181</v>
      </c>
      <c r="J7" s="87">
        <v>11.0703363914373</v>
      </c>
      <c r="K7" s="87"/>
      <c r="L7" s="31">
        <v>1635</v>
      </c>
      <c r="M7" s="87">
        <v>100</v>
      </c>
    </row>
    <row r="8" spans="1:13" x14ac:dyDescent="0.2">
      <c r="B8" s="1" t="s">
        <v>295</v>
      </c>
      <c r="C8" s="31">
        <v>275</v>
      </c>
      <c r="D8" s="87">
        <v>88.709677419354804</v>
      </c>
      <c r="E8" s="87"/>
      <c r="F8" s="31">
        <v>16</v>
      </c>
      <c r="G8" s="87">
        <v>5.1612903225806503</v>
      </c>
      <c r="H8" s="87"/>
      <c r="I8" s="31">
        <v>19</v>
      </c>
      <c r="J8" s="87">
        <v>6.1290322580645196</v>
      </c>
      <c r="K8" s="87"/>
      <c r="L8" s="31">
        <v>310</v>
      </c>
      <c r="M8" s="87">
        <v>100</v>
      </c>
    </row>
    <row r="9" spans="1:13" x14ac:dyDescent="0.2">
      <c r="B9" s="13" t="s">
        <v>296</v>
      </c>
      <c r="C9" s="15">
        <v>1632</v>
      </c>
      <c r="D9" s="16">
        <v>78.499278499278503</v>
      </c>
      <c r="E9" s="16"/>
      <c r="F9" s="15">
        <v>172</v>
      </c>
      <c r="G9" s="16">
        <v>8.2732082732082706</v>
      </c>
      <c r="H9" s="16"/>
      <c r="I9" s="15">
        <v>275</v>
      </c>
      <c r="J9" s="16">
        <v>13.227513227513199</v>
      </c>
      <c r="K9" s="16"/>
      <c r="L9" s="15">
        <v>2079</v>
      </c>
      <c r="M9" s="16">
        <v>100</v>
      </c>
    </row>
    <row r="10" spans="1:13" s="13" customFormat="1" x14ac:dyDescent="0.2">
      <c r="B10" s="36"/>
      <c r="C10" s="31"/>
      <c r="D10" s="87"/>
      <c r="E10" s="87"/>
      <c r="F10" s="31"/>
      <c r="G10" s="87"/>
      <c r="H10" s="87"/>
      <c r="I10" s="31"/>
      <c r="J10" s="87"/>
      <c r="K10" s="87"/>
      <c r="L10" s="31"/>
      <c r="M10" s="87"/>
    </row>
    <row r="11" spans="1:13" x14ac:dyDescent="0.2">
      <c r="A11" s="1" t="s">
        <v>62</v>
      </c>
      <c r="B11" s="30" t="s">
        <v>105</v>
      </c>
      <c r="C11" s="31">
        <v>45</v>
      </c>
      <c r="D11" s="87">
        <v>26.785714285714299</v>
      </c>
      <c r="E11" s="87"/>
      <c r="F11" s="31">
        <v>29</v>
      </c>
      <c r="G11" s="87">
        <v>17.261904761904798</v>
      </c>
      <c r="H11" s="87"/>
      <c r="I11" s="31">
        <v>94</v>
      </c>
      <c r="J11" s="87">
        <v>55.952380952380999</v>
      </c>
      <c r="K11" s="87"/>
      <c r="L11" s="31">
        <v>168</v>
      </c>
      <c r="M11" s="87">
        <v>100</v>
      </c>
    </row>
    <row r="12" spans="1:13" x14ac:dyDescent="0.2">
      <c r="B12" s="30" t="s">
        <v>106</v>
      </c>
      <c r="C12" s="31">
        <v>941</v>
      </c>
      <c r="D12" s="87">
        <v>77.067977067977097</v>
      </c>
      <c r="E12" s="87"/>
      <c r="F12" s="31">
        <v>141</v>
      </c>
      <c r="G12" s="87">
        <v>11.5479115479115</v>
      </c>
      <c r="H12" s="87"/>
      <c r="I12" s="31">
        <v>139</v>
      </c>
      <c r="J12" s="87">
        <v>11.384111384111399</v>
      </c>
      <c r="K12" s="87"/>
      <c r="L12" s="31">
        <v>1221</v>
      </c>
      <c r="M12" s="87">
        <v>100</v>
      </c>
    </row>
    <row r="13" spans="1:13" x14ac:dyDescent="0.2">
      <c r="B13" s="1" t="s">
        <v>295</v>
      </c>
      <c r="C13" s="31">
        <v>230</v>
      </c>
      <c r="D13" s="87">
        <v>83.3333333333333</v>
      </c>
      <c r="E13" s="87"/>
      <c r="F13" s="31">
        <v>22</v>
      </c>
      <c r="G13" s="87">
        <v>7.9710144927536204</v>
      </c>
      <c r="H13" s="87"/>
      <c r="I13" s="31">
        <v>24</v>
      </c>
      <c r="J13" s="87">
        <v>8.6956521739130395</v>
      </c>
      <c r="K13" s="87"/>
      <c r="L13" s="31">
        <v>276</v>
      </c>
      <c r="M13" s="87">
        <v>100</v>
      </c>
    </row>
    <row r="14" spans="1:13" x14ac:dyDescent="0.2">
      <c r="B14" s="13" t="s">
        <v>296</v>
      </c>
      <c r="C14" s="15">
        <v>1216</v>
      </c>
      <c r="D14" s="16">
        <v>73.033033033033007</v>
      </c>
      <c r="E14" s="16"/>
      <c r="F14" s="15">
        <v>192</v>
      </c>
      <c r="G14" s="16">
        <v>11.531531531531501</v>
      </c>
      <c r="H14" s="16"/>
      <c r="I14" s="15">
        <v>257</v>
      </c>
      <c r="J14" s="16">
        <v>15.4354354354354</v>
      </c>
      <c r="K14" s="16"/>
      <c r="L14" s="15">
        <v>1665</v>
      </c>
      <c r="M14" s="16">
        <v>100</v>
      </c>
    </row>
    <row r="16" spans="1:13" x14ac:dyDescent="0.2">
      <c r="A16" s="1" t="s">
        <v>63</v>
      </c>
      <c r="B16" s="30" t="s">
        <v>105</v>
      </c>
      <c r="C16" s="31">
        <v>86</v>
      </c>
      <c r="D16" s="87">
        <v>28.476821192052999</v>
      </c>
      <c r="E16" s="87"/>
      <c r="F16" s="31">
        <v>47</v>
      </c>
      <c r="G16" s="87">
        <v>15.5629139072848</v>
      </c>
      <c r="H16" s="87"/>
      <c r="I16" s="31">
        <v>169</v>
      </c>
      <c r="J16" s="87">
        <v>55.960264900662203</v>
      </c>
      <c r="K16" s="87"/>
      <c r="L16" s="31">
        <v>302</v>
      </c>
      <c r="M16" s="87">
        <v>100</v>
      </c>
    </row>
    <row r="17" spans="1:14" x14ac:dyDescent="0.2">
      <c r="B17" s="30" t="s">
        <v>106</v>
      </c>
      <c r="C17" s="31">
        <v>2257</v>
      </c>
      <c r="D17" s="87">
        <v>79.026610644257701</v>
      </c>
      <c r="E17" s="87"/>
      <c r="F17" s="31">
        <v>279</v>
      </c>
      <c r="G17" s="87">
        <v>9.7689075630252091</v>
      </c>
      <c r="H17" s="87"/>
      <c r="I17" s="31">
        <v>320</v>
      </c>
      <c r="J17" s="87">
        <v>11.2044817927171</v>
      </c>
      <c r="K17" s="87"/>
      <c r="L17" s="31">
        <v>2856</v>
      </c>
      <c r="M17" s="87">
        <v>100</v>
      </c>
    </row>
    <row r="18" spans="1:14" x14ac:dyDescent="0.2">
      <c r="B18" s="1" t="s">
        <v>295</v>
      </c>
      <c r="C18" s="31">
        <v>505</v>
      </c>
      <c r="D18" s="87">
        <v>86.177474402730397</v>
      </c>
      <c r="E18" s="87"/>
      <c r="F18" s="31">
        <v>38</v>
      </c>
      <c r="G18" s="87">
        <v>6.4846416382252601</v>
      </c>
      <c r="H18" s="87"/>
      <c r="I18" s="31">
        <v>43</v>
      </c>
      <c r="J18" s="87">
        <v>7.3378839590443699</v>
      </c>
      <c r="K18" s="87"/>
      <c r="L18" s="31">
        <v>586</v>
      </c>
      <c r="M18" s="87">
        <v>100</v>
      </c>
    </row>
    <row r="19" spans="1:14" ht="12" thickBot="1" x14ac:dyDescent="0.25">
      <c r="A19" s="22"/>
      <c r="B19" s="13" t="s">
        <v>296</v>
      </c>
      <c r="C19" s="24">
        <v>2848</v>
      </c>
      <c r="D19" s="25">
        <v>76.068376068376097</v>
      </c>
      <c r="E19" s="25"/>
      <c r="F19" s="24">
        <v>364</v>
      </c>
      <c r="G19" s="25">
        <v>9.7222222222222197</v>
      </c>
      <c r="H19" s="25"/>
      <c r="I19" s="24">
        <v>532</v>
      </c>
      <c r="J19" s="25">
        <v>14.2094017094017</v>
      </c>
      <c r="K19" s="25"/>
      <c r="L19" s="24">
        <v>3744</v>
      </c>
      <c r="M19" s="25">
        <v>100</v>
      </c>
    </row>
    <row r="20" spans="1:14" ht="34.9" customHeight="1" x14ac:dyDescent="0.2">
      <c r="A20" s="204" t="s">
        <v>352</v>
      </c>
      <c r="B20" s="204"/>
      <c r="C20" s="204"/>
      <c r="D20" s="204"/>
      <c r="E20" s="204"/>
      <c r="F20" s="204"/>
      <c r="G20" s="204"/>
      <c r="H20" s="204"/>
      <c r="I20" s="204"/>
      <c r="J20" s="204"/>
      <c r="K20" s="204"/>
      <c r="L20" s="204"/>
      <c r="M20" s="204"/>
    </row>
    <row r="21" spans="1:14" ht="26.25" customHeight="1" x14ac:dyDescent="0.2">
      <c r="A21" s="202" t="s">
        <v>293</v>
      </c>
      <c r="B21" s="202"/>
      <c r="C21" s="202"/>
      <c r="D21" s="202"/>
      <c r="E21" s="202"/>
      <c r="F21" s="202"/>
      <c r="G21" s="202"/>
      <c r="H21" s="202"/>
      <c r="I21" s="202"/>
      <c r="J21" s="202"/>
      <c r="K21" s="202"/>
      <c r="L21" s="202"/>
      <c r="M21" s="202"/>
      <c r="N21" s="137"/>
    </row>
  </sheetData>
  <mergeCells count="4">
    <mergeCell ref="A1:M1"/>
    <mergeCell ref="I2:J2"/>
    <mergeCell ref="A20:M20"/>
    <mergeCell ref="A21:M21"/>
  </mergeCells>
  <phoneticPr fontId="2" type="noConversion"/>
  <pageMargins left="0.74803149606299213" right="0.74803149606299213" top="0.98425196850393704" bottom="0.98425196850393704" header="0.51181102362204722" footer="0.51181102362204722"/>
  <pageSetup paperSize="9" orientation="portrait" r:id="rId1"/>
  <headerFooter alignWithMargins="0">
    <oddHeader>&amp;C&amp;8Hela staden - Sökande som fått arbete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70C0-4EBE-49A7-97F7-1A8C15515B97}">
  <sheetPr codeName="Blad11"/>
  <dimension ref="A1:M17"/>
  <sheetViews>
    <sheetView zoomScaleNormal="100" workbookViewId="0">
      <selection activeCell="A17" sqref="A17:H17"/>
    </sheetView>
  </sheetViews>
  <sheetFormatPr defaultColWidth="18.5703125" defaultRowHeight="11.25" x14ac:dyDescent="0.2"/>
  <cols>
    <col min="1" max="1" width="20.7109375" style="1" customWidth="1"/>
    <col min="2" max="2" width="12" style="1" customWidth="1"/>
    <col min="3" max="3" width="10.28515625" style="1" customWidth="1"/>
    <col min="4" max="4" width="9.28515625" style="1" customWidth="1"/>
    <col min="5" max="5" width="8.7109375" style="1" customWidth="1"/>
    <col min="6" max="6" width="7.42578125" style="1" customWidth="1"/>
    <col min="7" max="7" width="11.28515625" style="1" customWidth="1"/>
    <col min="8" max="8" width="8.28515625" style="1" customWidth="1"/>
    <col min="9" max="16384" width="18.5703125" style="1"/>
  </cols>
  <sheetData>
    <row r="1" spans="1:8" ht="21" customHeight="1" thickBot="1" x14ac:dyDescent="0.25">
      <c r="A1" s="201" t="str">
        <f>"Tabell 11 Antalet sökande 16-66* år efter sökandegrupp i stadsdelsområdena - kvarstående sista "&amp;(TEXT('Tab1'!$D$2,"MMMM"))&amp;" "&amp;TEXT('Tab1'!$D$2,"ÅÅÅÅ")</f>
        <v>Tabell 11 Antalet sökande 16-66* år efter sökandegrupp i stadsdelsområdena - kvarstående sista augusti 2026</v>
      </c>
      <c r="B1" s="201"/>
      <c r="C1" s="201"/>
      <c r="D1" s="201"/>
      <c r="E1" s="201"/>
      <c r="F1" s="201"/>
      <c r="G1" s="201"/>
      <c r="H1" s="201"/>
    </row>
    <row r="2" spans="1:8" ht="25.15" customHeight="1" x14ac:dyDescent="0.2">
      <c r="A2" s="4"/>
      <c r="B2" s="54" t="s">
        <v>200</v>
      </c>
      <c r="C2" s="54" t="s">
        <v>91</v>
      </c>
      <c r="D2" s="54" t="s">
        <v>69</v>
      </c>
      <c r="E2" s="54" t="s">
        <v>70</v>
      </c>
      <c r="F2" s="54" t="s">
        <v>71</v>
      </c>
      <c r="G2" s="54" t="s">
        <v>349</v>
      </c>
      <c r="H2" s="54" t="s">
        <v>72</v>
      </c>
    </row>
    <row r="3" spans="1:8" ht="10.15" hidden="1" customHeight="1" x14ac:dyDescent="0.2">
      <c r="B3" s="11" t="s">
        <v>317</v>
      </c>
      <c r="C3" s="11" t="s">
        <v>318</v>
      </c>
      <c r="D3" s="11" t="s">
        <v>319</v>
      </c>
      <c r="E3" s="11" t="s">
        <v>320</v>
      </c>
      <c r="F3" s="11" t="s">
        <v>321</v>
      </c>
      <c r="G3" s="11" t="s">
        <v>322</v>
      </c>
      <c r="H3" s="11" t="s">
        <v>323</v>
      </c>
    </row>
    <row r="4" spans="1:8" x14ac:dyDescent="0.2">
      <c r="A4" s="1" t="s">
        <v>216</v>
      </c>
      <c r="B4" s="31">
        <v>3494</v>
      </c>
      <c r="C4" s="31">
        <v>3097</v>
      </c>
      <c r="D4" s="31">
        <v>1700</v>
      </c>
      <c r="E4" s="31">
        <v>368</v>
      </c>
      <c r="F4" s="31">
        <v>442</v>
      </c>
      <c r="G4" s="31">
        <v>327</v>
      </c>
      <c r="H4" s="31">
        <v>9428</v>
      </c>
    </row>
    <row r="5" spans="1:8" x14ac:dyDescent="0.2">
      <c r="A5" s="1" t="s">
        <v>92</v>
      </c>
      <c r="B5" s="31">
        <v>2246</v>
      </c>
      <c r="C5" s="31">
        <v>1697</v>
      </c>
      <c r="D5" s="31">
        <v>963</v>
      </c>
      <c r="E5" s="31">
        <v>379</v>
      </c>
      <c r="F5" s="31">
        <v>322</v>
      </c>
      <c r="G5" s="31">
        <v>152</v>
      </c>
      <c r="H5" s="31">
        <v>5759</v>
      </c>
    </row>
    <row r="6" spans="1:8" x14ac:dyDescent="0.2">
      <c r="A6" s="1" t="s">
        <v>93</v>
      </c>
      <c r="B6" s="31">
        <v>1463</v>
      </c>
      <c r="C6" s="31">
        <v>716</v>
      </c>
      <c r="D6" s="31">
        <v>483</v>
      </c>
      <c r="E6" s="31">
        <v>211</v>
      </c>
      <c r="F6" s="31">
        <v>202</v>
      </c>
      <c r="G6" s="31">
        <v>44</v>
      </c>
      <c r="H6" s="31">
        <v>3119</v>
      </c>
    </row>
    <row r="7" spans="1:8" x14ac:dyDescent="0.2">
      <c r="A7" s="1" t="s">
        <v>94</v>
      </c>
      <c r="B7" s="31">
        <v>1347</v>
      </c>
      <c r="C7" s="31">
        <v>511</v>
      </c>
      <c r="D7" s="31">
        <v>345</v>
      </c>
      <c r="E7" s="31">
        <v>116</v>
      </c>
      <c r="F7" s="31">
        <v>121</v>
      </c>
      <c r="G7" s="31">
        <v>28</v>
      </c>
      <c r="H7" s="31">
        <v>2468</v>
      </c>
    </row>
    <row r="8" spans="1:8" x14ac:dyDescent="0.2">
      <c r="A8" s="1" t="s">
        <v>217</v>
      </c>
      <c r="B8" s="31">
        <v>2569</v>
      </c>
      <c r="C8" s="31">
        <v>967</v>
      </c>
      <c r="D8" s="31">
        <v>678</v>
      </c>
      <c r="E8" s="31">
        <v>183</v>
      </c>
      <c r="F8" s="31">
        <v>269</v>
      </c>
      <c r="G8" s="31">
        <v>38</v>
      </c>
      <c r="H8" s="31">
        <v>4704</v>
      </c>
    </row>
    <row r="9" spans="1:8" x14ac:dyDescent="0.2">
      <c r="A9" s="1" t="s">
        <v>95</v>
      </c>
      <c r="B9" s="31">
        <v>2390</v>
      </c>
      <c r="C9" s="31">
        <v>1126</v>
      </c>
      <c r="D9" s="31">
        <v>822</v>
      </c>
      <c r="E9" s="31">
        <v>245</v>
      </c>
      <c r="F9" s="31">
        <v>343</v>
      </c>
      <c r="G9" s="31">
        <v>49</v>
      </c>
      <c r="H9" s="31">
        <v>4975</v>
      </c>
    </row>
    <row r="10" spans="1:8" x14ac:dyDescent="0.2">
      <c r="A10" s="1" t="s">
        <v>96</v>
      </c>
      <c r="B10" s="31">
        <v>2634</v>
      </c>
      <c r="C10" s="31">
        <v>1676</v>
      </c>
      <c r="D10" s="31">
        <v>973</v>
      </c>
      <c r="E10" s="31">
        <v>410</v>
      </c>
      <c r="F10" s="31">
        <v>424</v>
      </c>
      <c r="G10" s="31">
        <v>146</v>
      </c>
      <c r="H10" s="31">
        <v>6263</v>
      </c>
    </row>
    <row r="11" spans="1:8" x14ac:dyDescent="0.2">
      <c r="A11" s="1" t="s">
        <v>97</v>
      </c>
      <c r="B11" s="31">
        <v>1159</v>
      </c>
      <c r="C11" s="31">
        <v>575</v>
      </c>
      <c r="D11" s="31">
        <v>406</v>
      </c>
      <c r="E11" s="31">
        <v>167</v>
      </c>
      <c r="F11" s="31">
        <v>173</v>
      </c>
      <c r="G11" s="31">
        <v>46</v>
      </c>
      <c r="H11" s="31">
        <v>2526</v>
      </c>
    </row>
    <row r="12" spans="1:8" x14ac:dyDescent="0.2">
      <c r="A12" s="1" t="s">
        <v>98</v>
      </c>
      <c r="B12" s="31">
        <v>1487</v>
      </c>
      <c r="C12" s="31">
        <v>873</v>
      </c>
      <c r="D12" s="31">
        <v>545</v>
      </c>
      <c r="E12" s="31">
        <v>272</v>
      </c>
      <c r="F12" s="31">
        <v>275</v>
      </c>
      <c r="G12" s="31">
        <v>77</v>
      </c>
      <c r="H12" s="31">
        <v>3529</v>
      </c>
    </row>
    <row r="13" spans="1:8" x14ac:dyDescent="0.2">
      <c r="A13" s="1" t="s">
        <v>198</v>
      </c>
      <c r="B13" s="31">
        <v>2608</v>
      </c>
      <c r="C13" s="31">
        <v>1263</v>
      </c>
      <c r="D13" s="31">
        <v>835</v>
      </c>
      <c r="E13" s="31">
        <v>336</v>
      </c>
      <c r="F13" s="31">
        <v>368</v>
      </c>
      <c r="G13" s="31">
        <v>74</v>
      </c>
      <c r="H13" s="31">
        <v>5484</v>
      </c>
    </row>
    <row r="14" spans="1:8" x14ac:dyDescent="0.2">
      <c r="A14" s="1" t="s">
        <v>99</v>
      </c>
      <c r="B14" s="31">
        <v>1382</v>
      </c>
      <c r="C14" s="31">
        <v>1080</v>
      </c>
      <c r="D14" s="31">
        <v>517</v>
      </c>
      <c r="E14" s="31">
        <v>165</v>
      </c>
      <c r="F14" s="31">
        <v>246</v>
      </c>
      <c r="G14" s="31">
        <v>122</v>
      </c>
      <c r="H14" s="31">
        <v>3512</v>
      </c>
    </row>
    <row r="15" spans="1:8" x14ac:dyDescent="0.2">
      <c r="A15" s="1" t="s">
        <v>100</v>
      </c>
      <c r="B15" s="31">
        <v>1189</v>
      </c>
      <c r="C15" s="31">
        <v>602</v>
      </c>
      <c r="D15" s="31">
        <v>439</v>
      </c>
      <c r="E15" s="31">
        <v>157</v>
      </c>
      <c r="F15" s="31">
        <v>230</v>
      </c>
      <c r="G15" s="31">
        <v>94</v>
      </c>
      <c r="H15" s="31">
        <v>2711</v>
      </c>
    </row>
    <row r="16" spans="1:8" s="13" customFormat="1" ht="22.5" customHeight="1" thickBot="1" x14ac:dyDescent="0.25">
      <c r="A16" s="22" t="s">
        <v>101</v>
      </c>
      <c r="B16" s="24">
        <v>23968</v>
      </c>
      <c r="C16" s="24">
        <v>14183</v>
      </c>
      <c r="D16" s="24">
        <v>8706</v>
      </c>
      <c r="E16" s="24">
        <v>3009</v>
      </c>
      <c r="F16" s="24">
        <v>3415</v>
      </c>
      <c r="G16" s="24">
        <v>1197</v>
      </c>
      <c r="H16" s="24">
        <v>54478</v>
      </c>
    </row>
    <row r="17" spans="1:13" ht="26.25" customHeight="1" x14ac:dyDescent="0.2">
      <c r="A17" s="204" t="s">
        <v>293</v>
      </c>
      <c r="B17" s="204"/>
      <c r="C17" s="204"/>
      <c r="D17" s="204"/>
      <c r="E17" s="204"/>
      <c r="F17" s="204"/>
      <c r="G17" s="204"/>
      <c r="H17" s="204"/>
      <c r="I17" s="137"/>
      <c r="J17" s="137"/>
      <c r="K17" s="137"/>
      <c r="L17" s="137"/>
      <c r="M17" s="137"/>
    </row>
  </sheetData>
  <mergeCells count="2">
    <mergeCell ref="A1:H1"/>
    <mergeCell ref="A17:H17"/>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D5A44-8A13-4423-99E5-ADA658549D6F}">
  <sheetPr codeName="Blad12">
    <pageSetUpPr fitToPage="1"/>
  </sheetPr>
  <dimension ref="A1:H19"/>
  <sheetViews>
    <sheetView zoomScaleNormal="100" workbookViewId="0">
      <selection activeCell="A23" sqref="A23"/>
    </sheetView>
  </sheetViews>
  <sheetFormatPr defaultColWidth="18.5703125" defaultRowHeight="11.25" x14ac:dyDescent="0.2"/>
  <cols>
    <col min="1" max="1" width="20.7109375" style="1" customWidth="1"/>
    <col min="2" max="3" width="15.7109375" style="1" customWidth="1"/>
    <col min="4" max="4" width="10.7109375" style="1" customWidth="1"/>
    <col min="5" max="16384" width="18.5703125" style="1"/>
  </cols>
  <sheetData>
    <row r="1" spans="1:4" ht="13.5" thickBot="1" x14ac:dyDescent="0.25">
      <c r="A1" s="219" t="s">
        <v>208</v>
      </c>
      <c r="B1" s="220"/>
      <c r="C1" s="220"/>
      <c r="D1" s="220"/>
    </row>
    <row r="2" spans="1:4" x14ac:dyDescent="0.2">
      <c r="A2" s="55"/>
      <c r="B2" s="221" t="s">
        <v>102</v>
      </c>
      <c r="C2" s="221"/>
      <c r="D2" s="221"/>
    </row>
    <row r="3" spans="1:4" x14ac:dyDescent="0.2">
      <c r="A3" s="40"/>
      <c r="B3" s="56" t="str">
        <f>Månad!A2</f>
        <v>Aug-26</v>
      </c>
      <c r="C3" s="56" t="str">
        <f>Månad!A3</f>
        <v>Jul-26</v>
      </c>
      <c r="D3" s="56" t="str">
        <f>Månad!A4</f>
        <v>Aug-25</v>
      </c>
    </row>
    <row r="4" spans="1:4" hidden="1" x14ac:dyDescent="0.2">
      <c r="B4" s="178" t="s">
        <v>272</v>
      </c>
      <c r="C4" s="178" t="s">
        <v>275</v>
      </c>
      <c r="D4" s="178" t="s">
        <v>278</v>
      </c>
    </row>
    <row r="5" spans="1:4" x14ac:dyDescent="0.2">
      <c r="A5" s="1" t="s">
        <v>216</v>
      </c>
      <c r="B5" s="31">
        <v>2149</v>
      </c>
      <c r="C5" s="31">
        <v>2154</v>
      </c>
      <c r="D5" s="31">
        <v>2205</v>
      </c>
    </row>
    <row r="6" spans="1:4" x14ac:dyDescent="0.2">
      <c r="A6" s="1" t="s">
        <v>92</v>
      </c>
      <c r="B6" s="31">
        <v>1119</v>
      </c>
      <c r="C6" s="31">
        <v>1134</v>
      </c>
      <c r="D6" s="31">
        <v>1146</v>
      </c>
    </row>
    <row r="7" spans="1:4" x14ac:dyDescent="0.2">
      <c r="A7" s="1" t="s">
        <v>93</v>
      </c>
      <c r="B7" s="31">
        <v>481</v>
      </c>
      <c r="C7" s="31">
        <v>493</v>
      </c>
      <c r="D7" s="31">
        <v>441</v>
      </c>
    </row>
    <row r="8" spans="1:4" x14ac:dyDescent="0.2">
      <c r="A8" s="1" t="s">
        <v>94</v>
      </c>
      <c r="B8" s="31">
        <v>354</v>
      </c>
      <c r="C8" s="31">
        <v>366</v>
      </c>
      <c r="D8" s="31">
        <v>364</v>
      </c>
    </row>
    <row r="9" spans="1:4" x14ac:dyDescent="0.2">
      <c r="A9" s="1" t="s">
        <v>217</v>
      </c>
      <c r="B9" s="31">
        <v>670</v>
      </c>
      <c r="C9" s="31">
        <v>676</v>
      </c>
      <c r="D9" s="31">
        <v>614</v>
      </c>
    </row>
    <row r="10" spans="1:4" x14ac:dyDescent="0.2">
      <c r="A10" s="1" t="s">
        <v>95</v>
      </c>
      <c r="B10" s="31">
        <v>800</v>
      </c>
      <c r="C10" s="31">
        <v>815</v>
      </c>
      <c r="D10" s="31">
        <v>806</v>
      </c>
    </row>
    <row r="11" spans="1:4" x14ac:dyDescent="0.2">
      <c r="A11" s="1" t="s">
        <v>96</v>
      </c>
      <c r="B11" s="31">
        <v>1026</v>
      </c>
      <c r="C11" s="31">
        <v>1026</v>
      </c>
      <c r="D11" s="31">
        <v>1039</v>
      </c>
    </row>
    <row r="12" spans="1:4" x14ac:dyDescent="0.2">
      <c r="A12" s="1" t="s">
        <v>97</v>
      </c>
      <c r="B12" s="31">
        <v>384</v>
      </c>
      <c r="C12" s="31">
        <v>382</v>
      </c>
      <c r="D12" s="31">
        <v>371</v>
      </c>
    </row>
    <row r="13" spans="1:4" x14ac:dyDescent="0.2">
      <c r="A13" s="1" t="s">
        <v>98</v>
      </c>
      <c r="B13" s="31">
        <v>596</v>
      </c>
      <c r="C13" s="31">
        <v>596</v>
      </c>
      <c r="D13" s="31">
        <v>604</v>
      </c>
    </row>
    <row r="14" spans="1:4" x14ac:dyDescent="0.2">
      <c r="A14" s="1" t="s">
        <v>198</v>
      </c>
      <c r="B14" s="31">
        <v>796</v>
      </c>
      <c r="C14" s="31">
        <v>816</v>
      </c>
      <c r="D14" s="31">
        <v>821</v>
      </c>
    </row>
    <row r="15" spans="1:4" x14ac:dyDescent="0.2">
      <c r="A15" s="1" t="s">
        <v>99</v>
      </c>
      <c r="B15" s="31">
        <v>737</v>
      </c>
      <c r="C15" s="31">
        <v>728</v>
      </c>
      <c r="D15" s="31">
        <v>741</v>
      </c>
    </row>
    <row r="16" spans="1:4" x14ac:dyDescent="0.2">
      <c r="A16" s="1" t="s">
        <v>100</v>
      </c>
      <c r="B16" s="31">
        <v>385</v>
      </c>
      <c r="C16" s="31">
        <v>388</v>
      </c>
      <c r="D16" s="31">
        <v>623</v>
      </c>
    </row>
    <row r="17" spans="1:8" s="13" customFormat="1" ht="22.5" customHeight="1" thickBot="1" x14ac:dyDescent="0.25">
      <c r="A17" s="13" t="s">
        <v>101</v>
      </c>
      <c r="B17" s="24">
        <v>9497</v>
      </c>
      <c r="C17" s="24">
        <v>9574</v>
      </c>
      <c r="D17" s="24">
        <v>9775</v>
      </c>
      <c r="E17" s="15"/>
      <c r="F17" s="15"/>
      <c r="G17" s="15"/>
      <c r="H17" s="15"/>
    </row>
    <row r="18" spans="1:8" ht="36.75" customHeight="1" x14ac:dyDescent="0.2">
      <c r="A18" s="204" t="s">
        <v>372</v>
      </c>
      <c r="B18" s="204"/>
      <c r="C18" s="204"/>
      <c r="D18" s="204"/>
    </row>
    <row r="19" spans="1:8" ht="36" customHeight="1" x14ac:dyDescent="0.2">
      <c r="A19" s="202" t="s">
        <v>293</v>
      </c>
      <c r="B19" s="202"/>
      <c r="C19" s="202"/>
      <c r="D19" s="202"/>
    </row>
  </sheetData>
  <mergeCells count="4">
    <mergeCell ref="A1:D1"/>
    <mergeCell ref="B2:D2"/>
    <mergeCell ref="A18:D18"/>
    <mergeCell ref="A19:D19"/>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BEA4-D104-4AD8-B34C-764AEA37828B}">
  <sheetPr codeName="Blad13">
    <pageSetUpPr fitToPage="1"/>
  </sheetPr>
  <dimension ref="A1:M72"/>
  <sheetViews>
    <sheetView zoomScaleNormal="100" workbookViewId="0">
      <selection activeCell="G80" sqref="G80"/>
    </sheetView>
  </sheetViews>
  <sheetFormatPr defaultColWidth="9.28515625" defaultRowHeight="11.25" x14ac:dyDescent="0.2"/>
  <cols>
    <col min="1" max="1" width="17.5703125" style="27" customWidth="1"/>
    <col min="2" max="2" width="6.28515625" style="27" customWidth="1"/>
    <col min="3" max="3" width="8" style="27" customWidth="1"/>
    <col min="4" max="4" width="6.7109375" style="27" customWidth="1"/>
    <col min="5" max="5" width="8" style="27" customWidth="1"/>
    <col min="6" max="6" width="0.5703125" style="27" customWidth="1"/>
    <col min="7" max="7" width="9" style="27" customWidth="1"/>
    <col min="8" max="8" width="8.5703125" style="27" customWidth="1"/>
    <col min="9" max="9" width="9" style="27" customWidth="1"/>
    <col min="10" max="10" width="0.5703125" style="27" customWidth="1"/>
    <col min="11" max="12" width="7.7109375" style="27" customWidth="1"/>
    <col min="13" max="13" width="7.28515625" style="27" customWidth="1"/>
    <col min="14" max="16384" width="9.28515625" style="27"/>
  </cols>
  <sheetData>
    <row r="1" spans="1:13" ht="22.5" customHeight="1" thickBot="1" x14ac:dyDescent="0.25">
      <c r="A1" s="201" t="str">
        <f>"Tabell 13 Andelen öppet arbetslösa av befolkningen i stadsdelsområdena efter ålder och kön - kvarstående sista "&amp;(TEXT('Tab1'!$D$2,"MMMM"))&amp;" "&amp;TEXT('Tab1'!$D$2,"ÅÅÅÅ")</f>
        <v>Tabell 13 Andelen öppet arbetslösa av befolkningen i stadsdelsområdena efter ålder och kön - kvarstående sista augusti 2026</v>
      </c>
      <c r="B1" s="209"/>
      <c r="C1" s="209"/>
      <c r="D1" s="209"/>
      <c r="E1" s="209"/>
      <c r="F1" s="209"/>
      <c r="G1" s="209"/>
      <c r="H1" s="209"/>
      <c r="I1" s="209"/>
      <c r="J1" s="209"/>
      <c r="K1" s="209"/>
      <c r="L1" s="209"/>
      <c r="M1" s="209"/>
    </row>
    <row r="2" spans="1:13" x14ac:dyDescent="0.2">
      <c r="A2" s="57"/>
      <c r="B2" s="58"/>
      <c r="C2" s="4" t="s">
        <v>201</v>
      </c>
      <c r="D2" s="59"/>
      <c r="E2" s="59"/>
      <c r="F2" s="58"/>
      <c r="G2" s="59" t="s">
        <v>103</v>
      </c>
      <c r="H2" s="59"/>
      <c r="I2" s="59"/>
      <c r="J2" s="58"/>
      <c r="K2" s="59" t="s">
        <v>104</v>
      </c>
      <c r="L2" s="59"/>
      <c r="M2" s="59"/>
    </row>
    <row r="3" spans="1:13" ht="11.45" customHeight="1" x14ac:dyDescent="0.2">
      <c r="A3" s="60"/>
      <c r="B3" s="8" t="s">
        <v>56</v>
      </c>
      <c r="C3" s="133" t="s">
        <v>57</v>
      </c>
      <c r="D3" s="133" t="s">
        <v>62</v>
      </c>
      <c r="E3" s="133" t="s">
        <v>85</v>
      </c>
      <c r="F3" s="133"/>
      <c r="G3" s="133" t="s">
        <v>57</v>
      </c>
      <c r="H3" s="133" t="s">
        <v>62</v>
      </c>
      <c r="I3" s="133" t="s">
        <v>85</v>
      </c>
      <c r="J3" s="133"/>
      <c r="K3" s="133" t="s">
        <v>57</v>
      </c>
      <c r="L3" s="133" t="s">
        <v>62</v>
      </c>
      <c r="M3" s="133" t="s">
        <v>85</v>
      </c>
    </row>
    <row r="4" spans="1:13" ht="11.45" hidden="1" customHeight="1" x14ac:dyDescent="0.2">
      <c r="B4" s="36"/>
      <c r="C4" s="61" t="s">
        <v>324</v>
      </c>
      <c r="D4" s="61" t="s">
        <v>325</v>
      </c>
      <c r="E4" s="61" t="s">
        <v>326</v>
      </c>
      <c r="F4" s="61" t="s">
        <v>298</v>
      </c>
      <c r="G4" s="61" t="s">
        <v>327</v>
      </c>
      <c r="H4" s="61" t="s">
        <v>328</v>
      </c>
      <c r="I4" s="61" t="s">
        <v>329</v>
      </c>
      <c r="J4" s="61"/>
      <c r="K4" s="61"/>
      <c r="L4" s="61"/>
      <c r="M4" s="61"/>
    </row>
    <row r="5" spans="1:13" x14ac:dyDescent="0.2">
      <c r="A5" s="1" t="s">
        <v>216</v>
      </c>
      <c r="B5" s="30" t="s">
        <v>105</v>
      </c>
      <c r="C5" s="18">
        <v>194</v>
      </c>
      <c r="D5" s="18">
        <v>257</v>
      </c>
      <c r="E5" s="18">
        <v>451</v>
      </c>
      <c r="F5" s="18"/>
      <c r="G5" s="18">
        <v>6223</v>
      </c>
      <c r="H5" s="18">
        <v>6373</v>
      </c>
      <c r="I5" s="18">
        <v>12596</v>
      </c>
      <c r="J5" s="61"/>
      <c r="K5" s="19">
        <f t="shared" ref="K5:M8" si="0">C5/G5*100</f>
        <v>3.1174674594247147</v>
      </c>
      <c r="L5" s="19">
        <f t="shared" si="0"/>
        <v>4.0326376902557666</v>
      </c>
      <c r="M5" s="19">
        <f t="shared" si="0"/>
        <v>3.5805017465862177</v>
      </c>
    </row>
    <row r="6" spans="1:13" x14ac:dyDescent="0.2">
      <c r="B6" s="30" t="s">
        <v>106</v>
      </c>
      <c r="C6" s="18">
        <v>1421</v>
      </c>
      <c r="D6" s="18">
        <v>1169</v>
      </c>
      <c r="E6" s="18">
        <v>2590</v>
      </c>
      <c r="F6" s="18"/>
      <c r="G6" s="18">
        <v>20567</v>
      </c>
      <c r="H6" s="18">
        <v>22845</v>
      </c>
      <c r="I6" s="18">
        <v>43412</v>
      </c>
      <c r="J6" s="61"/>
      <c r="K6" s="19">
        <f t="shared" si="0"/>
        <v>6.9091262702387315</v>
      </c>
      <c r="L6" s="19">
        <f t="shared" si="0"/>
        <v>5.1170934558984458</v>
      </c>
      <c r="M6" s="19">
        <f t="shared" si="0"/>
        <v>5.9660923247028474</v>
      </c>
    </row>
    <row r="7" spans="1:13" x14ac:dyDescent="0.2">
      <c r="B7" s="30" t="s">
        <v>295</v>
      </c>
      <c r="C7" s="18">
        <v>200</v>
      </c>
      <c r="D7" s="18">
        <v>253</v>
      </c>
      <c r="E7" s="18">
        <v>453</v>
      </c>
      <c r="F7" s="18"/>
      <c r="G7" s="18">
        <v>5787</v>
      </c>
      <c r="H7" s="18">
        <v>6112</v>
      </c>
      <c r="I7" s="18">
        <v>11899</v>
      </c>
      <c r="J7" s="61"/>
      <c r="K7" s="19">
        <f t="shared" si="0"/>
        <v>3.4560221185415587</v>
      </c>
      <c r="L7" s="19">
        <f t="shared" si="0"/>
        <v>4.1393979057591626</v>
      </c>
      <c r="M7" s="19">
        <f t="shared" si="0"/>
        <v>3.8070426086225733</v>
      </c>
    </row>
    <row r="8" spans="1:13" s="13" customFormat="1" x14ac:dyDescent="0.2">
      <c r="B8" s="33" t="s">
        <v>296</v>
      </c>
      <c r="C8" s="15">
        <v>1815</v>
      </c>
      <c r="D8" s="15">
        <v>1679</v>
      </c>
      <c r="E8" s="15">
        <v>3494</v>
      </c>
      <c r="F8" s="15"/>
      <c r="G8" s="15">
        <v>32577</v>
      </c>
      <c r="H8" s="15">
        <v>35330</v>
      </c>
      <c r="I8" s="15">
        <v>67907</v>
      </c>
      <c r="J8" s="62"/>
      <c r="K8" s="16">
        <f t="shared" si="0"/>
        <v>5.5714154157841422</v>
      </c>
      <c r="L8" s="16">
        <f t="shared" si="0"/>
        <v>4.7523351259552786</v>
      </c>
      <c r="M8" s="16">
        <f t="shared" si="0"/>
        <v>5.1452722105232152</v>
      </c>
    </row>
    <row r="9" spans="1:13" x14ac:dyDescent="0.2">
      <c r="B9" s="33"/>
      <c r="C9" s="15"/>
      <c r="D9" s="15"/>
      <c r="E9" s="15"/>
      <c r="F9" s="15"/>
      <c r="G9" s="18"/>
      <c r="H9" s="18"/>
      <c r="I9" s="18"/>
      <c r="J9" s="62"/>
      <c r="K9" s="19"/>
      <c r="L9" s="19"/>
      <c r="M9" s="19"/>
    </row>
    <row r="10" spans="1:13" x14ac:dyDescent="0.2">
      <c r="A10" s="27" t="s">
        <v>107</v>
      </c>
      <c r="B10" s="30" t="s">
        <v>105</v>
      </c>
      <c r="C10" s="18">
        <v>114</v>
      </c>
      <c r="D10" s="18">
        <v>193</v>
      </c>
      <c r="E10" s="18">
        <v>307</v>
      </c>
      <c r="F10" s="18"/>
      <c r="G10" s="18">
        <v>4010</v>
      </c>
      <c r="H10" s="18">
        <v>4323</v>
      </c>
      <c r="I10" s="18">
        <v>8333</v>
      </c>
      <c r="J10" s="61"/>
      <c r="K10" s="19">
        <f>C10/G10*100</f>
        <v>2.8428927680798006</v>
      </c>
      <c r="L10" s="19">
        <f t="shared" ref="K10:M13" si="1">D10/H10*100</f>
        <v>4.4644922507517926</v>
      </c>
      <c r="M10" s="19">
        <f t="shared" si="1"/>
        <v>3.6841473658946358</v>
      </c>
    </row>
    <row r="11" spans="1:13" x14ac:dyDescent="0.2">
      <c r="B11" s="30" t="s">
        <v>106</v>
      </c>
      <c r="C11" s="18">
        <v>828</v>
      </c>
      <c r="D11" s="18">
        <v>776</v>
      </c>
      <c r="E11" s="18">
        <v>1604</v>
      </c>
      <c r="F11" s="18"/>
      <c r="G11" s="18">
        <v>16010</v>
      </c>
      <c r="H11" s="18">
        <v>16631</v>
      </c>
      <c r="I11" s="18">
        <v>32641</v>
      </c>
      <c r="J11" s="61"/>
      <c r="K11" s="19">
        <f t="shared" si="1"/>
        <v>5.1717676452217365</v>
      </c>
      <c r="L11" s="19">
        <f t="shared" si="1"/>
        <v>4.6659852083458606</v>
      </c>
      <c r="M11" s="19">
        <f t="shared" si="1"/>
        <v>4.9140651328084308</v>
      </c>
    </row>
    <row r="12" spans="1:13" x14ac:dyDescent="0.2">
      <c r="B12" s="30" t="s">
        <v>295</v>
      </c>
      <c r="C12" s="18">
        <v>165</v>
      </c>
      <c r="D12" s="18">
        <v>170</v>
      </c>
      <c r="E12" s="18">
        <v>335</v>
      </c>
      <c r="F12" s="18"/>
      <c r="G12" s="18">
        <v>4842</v>
      </c>
      <c r="H12" s="18">
        <v>5111</v>
      </c>
      <c r="I12" s="18">
        <v>9953</v>
      </c>
      <c r="J12" s="61"/>
      <c r="K12" s="19">
        <f t="shared" si="1"/>
        <v>3.4076827757125159</v>
      </c>
      <c r="L12" s="19">
        <f t="shared" si="1"/>
        <v>3.3261592643318334</v>
      </c>
      <c r="M12" s="19">
        <f t="shared" si="1"/>
        <v>3.3658193509494625</v>
      </c>
    </row>
    <row r="13" spans="1:13" s="13" customFormat="1" x14ac:dyDescent="0.2">
      <c r="B13" s="33" t="s">
        <v>296</v>
      </c>
      <c r="C13" s="15">
        <v>1107</v>
      </c>
      <c r="D13" s="15">
        <v>1139</v>
      </c>
      <c r="E13" s="15">
        <v>2246</v>
      </c>
      <c r="F13" s="15"/>
      <c r="G13" s="15">
        <v>24862</v>
      </c>
      <c r="H13" s="15">
        <v>26065</v>
      </c>
      <c r="I13" s="15">
        <v>50927</v>
      </c>
      <c r="J13" s="62"/>
      <c r="K13" s="16">
        <f t="shared" si="1"/>
        <v>4.4525782318397553</v>
      </c>
      <c r="L13" s="16">
        <f t="shared" si="1"/>
        <v>4.369844619221178</v>
      </c>
      <c r="M13" s="16">
        <f t="shared" si="1"/>
        <v>4.4102342568774908</v>
      </c>
    </row>
    <row r="14" spans="1:13" x14ac:dyDescent="0.2">
      <c r="B14" s="33"/>
      <c r="C14" s="15"/>
      <c r="D14" s="15"/>
      <c r="E14" s="15"/>
      <c r="F14" s="15"/>
      <c r="G14" s="18"/>
      <c r="H14" s="18"/>
      <c r="I14" s="18"/>
      <c r="J14" s="62"/>
      <c r="K14" s="19"/>
      <c r="L14" s="19"/>
      <c r="M14" s="19"/>
    </row>
    <row r="15" spans="1:13" x14ac:dyDescent="0.2">
      <c r="A15" s="27" t="s">
        <v>108</v>
      </c>
      <c r="B15" s="30" t="s">
        <v>105</v>
      </c>
      <c r="C15" s="18">
        <v>64</v>
      </c>
      <c r="D15" s="18">
        <v>84</v>
      </c>
      <c r="E15" s="18">
        <v>148</v>
      </c>
      <c r="F15" s="18"/>
      <c r="G15" s="18">
        <v>4089</v>
      </c>
      <c r="H15" s="18">
        <v>4125</v>
      </c>
      <c r="I15" s="18">
        <v>8214</v>
      </c>
      <c r="J15" s="61"/>
      <c r="K15" s="19">
        <f t="shared" ref="K15:M18" si="2">C15/G15*100</f>
        <v>1.5651748593788213</v>
      </c>
      <c r="L15" s="19">
        <f t="shared" si="2"/>
        <v>2.0363636363636366</v>
      </c>
      <c r="M15" s="19">
        <f t="shared" si="2"/>
        <v>1.8018018018018018</v>
      </c>
    </row>
    <row r="16" spans="1:13" x14ac:dyDescent="0.2">
      <c r="B16" s="30" t="s">
        <v>106</v>
      </c>
      <c r="C16" s="18">
        <v>504</v>
      </c>
      <c r="D16" s="18">
        <v>536</v>
      </c>
      <c r="E16" s="18">
        <v>1040</v>
      </c>
      <c r="F16" s="18"/>
      <c r="G16" s="18">
        <v>18455</v>
      </c>
      <c r="H16" s="18">
        <v>18185</v>
      </c>
      <c r="I16" s="18">
        <v>36640</v>
      </c>
      <c r="J16" s="61"/>
      <c r="K16" s="19">
        <f t="shared" si="2"/>
        <v>2.7309672175562181</v>
      </c>
      <c r="L16" s="19">
        <f t="shared" si="2"/>
        <v>2.9474841902667035</v>
      </c>
      <c r="M16" s="19">
        <f t="shared" si="2"/>
        <v>2.8384279475982535</v>
      </c>
    </row>
    <row r="17" spans="1:13" x14ac:dyDescent="0.2">
      <c r="B17" s="30" t="s">
        <v>295</v>
      </c>
      <c r="C17" s="18">
        <v>137</v>
      </c>
      <c r="D17" s="18">
        <v>138</v>
      </c>
      <c r="E17" s="18">
        <v>275</v>
      </c>
      <c r="F17" s="18"/>
      <c r="G17" s="18">
        <v>5816</v>
      </c>
      <c r="H17" s="18">
        <v>5529</v>
      </c>
      <c r="I17" s="18">
        <v>11345</v>
      </c>
      <c r="J17" s="61"/>
      <c r="K17" s="19">
        <f t="shared" si="2"/>
        <v>2.355570839064649</v>
      </c>
      <c r="L17" s="19">
        <f t="shared" si="2"/>
        <v>2.4959305480195333</v>
      </c>
      <c r="M17" s="19">
        <f t="shared" si="2"/>
        <v>2.4239753195240197</v>
      </c>
    </row>
    <row r="18" spans="1:13" s="13" customFormat="1" x14ac:dyDescent="0.2">
      <c r="B18" s="33" t="s">
        <v>296</v>
      </c>
      <c r="C18" s="15">
        <v>705</v>
      </c>
      <c r="D18" s="15">
        <v>758</v>
      </c>
      <c r="E18" s="15">
        <v>1463</v>
      </c>
      <c r="F18" s="15"/>
      <c r="G18" s="15">
        <v>28360</v>
      </c>
      <c r="H18" s="15">
        <v>27839</v>
      </c>
      <c r="I18" s="15">
        <v>56199</v>
      </c>
      <c r="J18" s="62"/>
      <c r="K18" s="16">
        <f t="shared" si="2"/>
        <v>2.4858956276445698</v>
      </c>
      <c r="L18" s="16">
        <f t="shared" si="2"/>
        <v>2.7227989511117499</v>
      </c>
      <c r="M18" s="16">
        <f t="shared" si="2"/>
        <v>2.6032491681346643</v>
      </c>
    </row>
    <row r="19" spans="1:13" x14ac:dyDescent="0.2">
      <c r="B19" s="33"/>
      <c r="C19" s="15"/>
      <c r="D19" s="15"/>
      <c r="E19" s="15"/>
      <c r="F19" s="15"/>
      <c r="G19" s="18"/>
      <c r="H19" s="18"/>
      <c r="I19" s="18"/>
      <c r="J19" s="62"/>
      <c r="K19" s="19"/>
      <c r="L19" s="19"/>
      <c r="M19" s="19"/>
    </row>
    <row r="20" spans="1:13" x14ac:dyDescent="0.2">
      <c r="A20" s="27" t="s">
        <v>109</v>
      </c>
      <c r="B20" s="30" t="s">
        <v>105</v>
      </c>
      <c r="C20" s="18">
        <v>44</v>
      </c>
      <c r="D20" s="18">
        <v>42</v>
      </c>
      <c r="E20" s="18">
        <v>86</v>
      </c>
      <c r="F20" s="18"/>
      <c r="G20" s="18">
        <v>2805</v>
      </c>
      <c r="H20" s="18">
        <v>2637</v>
      </c>
      <c r="I20" s="18">
        <v>5442</v>
      </c>
      <c r="J20" s="61"/>
      <c r="K20" s="19">
        <f t="shared" ref="K20:M23" si="3">C20/G20*100</f>
        <v>1.5686274509803921</v>
      </c>
      <c r="L20" s="19">
        <f t="shared" si="3"/>
        <v>1.5927189988623434</v>
      </c>
      <c r="M20" s="19">
        <f t="shared" si="3"/>
        <v>1.5803013597941933</v>
      </c>
    </row>
    <row r="21" spans="1:13" x14ac:dyDescent="0.2">
      <c r="B21" s="30" t="s">
        <v>106</v>
      </c>
      <c r="C21" s="18">
        <v>506</v>
      </c>
      <c r="D21" s="18">
        <v>457</v>
      </c>
      <c r="E21" s="18">
        <v>963</v>
      </c>
      <c r="F21" s="18"/>
      <c r="G21" s="18">
        <v>17105</v>
      </c>
      <c r="H21" s="18">
        <v>16821</v>
      </c>
      <c r="I21" s="18">
        <v>33926</v>
      </c>
      <c r="J21" s="61"/>
      <c r="K21" s="19">
        <f t="shared" si="3"/>
        <v>2.9581993569131835</v>
      </c>
      <c r="L21" s="19">
        <f t="shared" si="3"/>
        <v>2.7168420426847395</v>
      </c>
      <c r="M21" s="19">
        <f t="shared" si="3"/>
        <v>2.8385309202381652</v>
      </c>
    </row>
    <row r="22" spans="1:13" x14ac:dyDescent="0.2">
      <c r="B22" s="30" t="s">
        <v>295</v>
      </c>
      <c r="C22" s="18">
        <v>142</v>
      </c>
      <c r="D22" s="18">
        <v>156</v>
      </c>
      <c r="E22" s="18">
        <v>298</v>
      </c>
      <c r="F22" s="18"/>
      <c r="G22" s="18">
        <v>5672</v>
      </c>
      <c r="H22" s="18">
        <v>5198</v>
      </c>
      <c r="I22" s="18">
        <v>10870</v>
      </c>
      <c r="J22" s="61"/>
      <c r="K22" s="19">
        <f t="shared" si="3"/>
        <v>2.5035260930888574</v>
      </c>
      <c r="L22" s="19">
        <f t="shared" si="3"/>
        <v>3.0011542901115811</v>
      </c>
      <c r="M22" s="19">
        <f t="shared" si="3"/>
        <v>2.7414903403863846</v>
      </c>
    </row>
    <row r="23" spans="1:13" s="13" customFormat="1" x14ac:dyDescent="0.2">
      <c r="B23" s="33" t="s">
        <v>296</v>
      </c>
      <c r="C23" s="15">
        <v>692</v>
      </c>
      <c r="D23" s="15">
        <v>655</v>
      </c>
      <c r="E23" s="15">
        <v>1347</v>
      </c>
      <c r="F23" s="15"/>
      <c r="G23" s="15">
        <v>25582</v>
      </c>
      <c r="H23" s="15">
        <v>24656</v>
      </c>
      <c r="I23" s="15">
        <v>50238</v>
      </c>
      <c r="J23" s="62"/>
      <c r="K23" s="16">
        <f t="shared" si="3"/>
        <v>2.7050269720897506</v>
      </c>
      <c r="L23" s="16">
        <f t="shared" si="3"/>
        <v>2.6565541855937704</v>
      </c>
      <c r="M23" s="16">
        <f t="shared" si="3"/>
        <v>2.681237310402484</v>
      </c>
    </row>
    <row r="24" spans="1:13" x14ac:dyDescent="0.2">
      <c r="B24" s="33"/>
      <c r="C24" s="15"/>
      <c r="D24" s="15"/>
      <c r="E24" s="15"/>
      <c r="F24" s="15"/>
      <c r="G24" s="15"/>
      <c r="H24" s="15"/>
      <c r="I24" s="15"/>
      <c r="J24" s="62"/>
      <c r="K24" s="19"/>
      <c r="L24" s="19"/>
      <c r="M24" s="19"/>
    </row>
    <row r="25" spans="1:13" x14ac:dyDescent="0.2">
      <c r="A25" s="1" t="s">
        <v>217</v>
      </c>
      <c r="B25" s="30" t="s">
        <v>105</v>
      </c>
      <c r="C25" s="18">
        <v>73</v>
      </c>
      <c r="D25" s="18">
        <v>102</v>
      </c>
      <c r="E25" s="18">
        <v>175</v>
      </c>
      <c r="F25" s="18"/>
      <c r="G25" s="18">
        <v>7999</v>
      </c>
      <c r="H25" s="18">
        <v>8069</v>
      </c>
      <c r="I25" s="18">
        <v>16068</v>
      </c>
      <c r="J25" s="61"/>
      <c r="K25" s="19">
        <f t="shared" ref="K25:M28" si="4">C25/G25*100</f>
        <v>0.91261407675959494</v>
      </c>
      <c r="L25" s="19">
        <f t="shared" si="4"/>
        <v>1.2640971619779402</v>
      </c>
      <c r="M25" s="19">
        <f t="shared" si="4"/>
        <v>1.0891212347523027</v>
      </c>
    </row>
    <row r="26" spans="1:13" x14ac:dyDescent="0.2">
      <c r="B26" s="30" t="s">
        <v>106</v>
      </c>
      <c r="C26" s="18">
        <v>945</v>
      </c>
      <c r="D26" s="18">
        <v>904</v>
      </c>
      <c r="E26" s="18">
        <v>1849</v>
      </c>
      <c r="F26" s="18"/>
      <c r="G26" s="18">
        <v>34816</v>
      </c>
      <c r="H26" s="18">
        <v>35405</v>
      </c>
      <c r="I26" s="18">
        <v>70221</v>
      </c>
      <c r="J26" s="61"/>
      <c r="K26" s="19">
        <f t="shared" si="4"/>
        <v>2.7142693014705883</v>
      </c>
      <c r="L26" s="19">
        <f t="shared" si="4"/>
        <v>2.5533116791413639</v>
      </c>
      <c r="M26" s="19">
        <f t="shared" si="4"/>
        <v>2.6331154497942211</v>
      </c>
    </row>
    <row r="27" spans="1:13" x14ac:dyDescent="0.2">
      <c r="B27" s="30" t="s">
        <v>295</v>
      </c>
      <c r="C27" s="18">
        <v>291</v>
      </c>
      <c r="D27" s="18">
        <v>254</v>
      </c>
      <c r="E27" s="18">
        <v>545</v>
      </c>
      <c r="F27" s="18"/>
      <c r="G27" s="18">
        <v>10985</v>
      </c>
      <c r="H27" s="18">
        <v>10279</v>
      </c>
      <c r="I27" s="18">
        <v>21264</v>
      </c>
      <c r="J27" s="61"/>
      <c r="K27" s="19">
        <f t="shared" si="4"/>
        <v>2.649066909421939</v>
      </c>
      <c r="L27" s="19">
        <f t="shared" si="4"/>
        <v>2.4710574958653564</v>
      </c>
      <c r="M27" s="19">
        <f t="shared" si="4"/>
        <v>2.5630173062452974</v>
      </c>
    </row>
    <row r="28" spans="1:13" s="13" customFormat="1" x14ac:dyDescent="0.2">
      <c r="B28" s="33" t="s">
        <v>296</v>
      </c>
      <c r="C28" s="15">
        <v>1309</v>
      </c>
      <c r="D28" s="15">
        <v>1260</v>
      </c>
      <c r="E28" s="15">
        <v>2569</v>
      </c>
      <c r="F28" s="15"/>
      <c r="G28" s="15">
        <v>53800</v>
      </c>
      <c r="H28" s="15">
        <v>53753</v>
      </c>
      <c r="I28" s="15">
        <v>107553</v>
      </c>
      <c r="J28" s="62"/>
      <c r="K28" s="16">
        <f t="shared" si="4"/>
        <v>2.4330855018587361</v>
      </c>
      <c r="L28" s="16">
        <f t="shared" si="4"/>
        <v>2.3440552155228547</v>
      </c>
      <c r="M28" s="16">
        <f t="shared" si="4"/>
        <v>2.3885898115347781</v>
      </c>
    </row>
    <row r="29" spans="1:13" x14ac:dyDescent="0.2">
      <c r="B29" s="33"/>
      <c r="C29" s="15"/>
      <c r="D29" s="15"/>
      <c r="E29" s="15"/>
      <c r="F29" s="15"/>
      <c r="G29" s="18"/>
      <c r="H29" s="18"/>
      <c r="I29" s="18"/>
      <c r="J29" s="62"/>
      <c r="K29" s="19"/>
      <c r="L29" s="19"/>
      <c r="M29" s="19"/>
    </row>
    <row r="30" spans="1:13" x14ac:dyDescent="0.2">
      <c r="A30" s="27" t="s">
        <v>110</v>
      </c>
      <c r="B30" s="30" t="s">
        <v>105</v>
      </c>
      <c r="C30" s="18">
        <v>78</v>
      </c>
      <c r="D30" s="18">
        <v>151</v>
      </c>
      <c r="E30" s="18">
        <v>229</v>
      </c>
      <c r="F30" s="18"/>
      <c r="G30" s="18">
        <v>5562</v>
      </c>
      <c r="H30" s="18">
        <v>5396</v>
      </c>
      <c r="I30" s="18">
        <v>10958</v>
      </c>
      <c r="J30" s="61"/>
      <c r="K30" s="19">
        <f t="shared" ref="K30:M33" si="5">C30/G30*100</f>
        <v>1.4023732470334414</v>
      </c>
      <c r="L30" s="19">
        <f t="shared" si="5"/>
        <v>2.7983691623424756</v>
      </c>
      <c r="M30" s="19">
        <f t="shared" si="5"/>
        <v>2.0897974082861834</v>
      </c>
    </row>
    <row r="31" spans="1:13" x14ac:dyDescent="0.2">
      <c r="B31" s="30" t="s">
        <v>106</v>
      </c>
      <c r="C31" s="18">
        <v>767</v>
      </c>
      <c r="D31" s="18">
        <v>817</v>
      </c>
      <c r="E31" s="18">
        <v>1584</v>
      </c>
      <c r="F31" s="18"/>
      <c r="G31" s="18">
        <v>27995</v>
      </c>
      <c r="H31" s="18">
        <v>27654</v>
      </c>
      <c r="I31" s="18">
        <v>55649</v>
      </c>
      <c r="J31" s="61"/>
      <c r="K31" s="19">
        <f t="shared" si="5"/>
        <v>2.7397749598142522</v>
      </c>
      <c r="L31" s="19">
        <f t="shared" si="5"/>
        <v>2.954364648875389</v>
      </c>
      <c r="M31" s="19">
        <f t="shared" si="5"/>
        <v>2.8464123344534493</v>
      </c>
    </row>
    <row r="32" spans="1:13" x14ac:dyDescent="0.2">
      <c r="B32" s="30" t="s">
        <v>295</v>
      </c>
      <c r="C32" s="18">
        <v>276</v>
      </c>
      <c r="D32" s="18">
        <v>301</v>
      </c>
      <c r="E32" s="18">
        <v>577</v>
      </c>
      <c r="F32" s="18"/>
      <c r="G32" s="18">
        <v>11428</v>
      </c>
      <c r="H32" s="18">
        <v>10530</v>
      </c>
      <c r="I32" s="18">
        <v>21958</v>
      </c>
      <c r="J32" s="61"/>
      <c r="K32" s="19">
        <f t="shared" si="5"/>
        <v>2.4151207560378021</v>
      </c>
      <c r="L32" s="19">
        <f t="shared" si="5"/>
        <v>2.858499525166192</v>
      </c>
      <c r="M32" s="19">
        <f t="shared" si="5"/>
        <v>2.6277438746698243</v>
      </c>
    </row>
    <row r="33" spans="1:13" s="13" customFormat="1" x14ac:dyDescent="0.2">
      <c r="B33" s="33" t="s">
        <v>296</v>
      </c>
      <c r="C33" s="15">
        <v>1121</v>
      </c>
      <c r="D33" s="15">
        <v>1269</v>
      </c>
      <c r="E33" s="15">
        <v>2390</v>
      </c>
      <c r="F33" s="15"/>
      <c r="G33" s="15">
        <v>44985</v>
      </c>
      <c r="H33" s="15">
        <v>43580</v>
      </c>
      <c r="I33" s="15">
        <v>88565</v>
      </c>
      <c r="J33" s="62"/>
      <c r="K33" s="16">
        <f t="shared" si="5"/>
        <v>2.491941758363899</v>
      </c>
      <c r="L33" s="16">
        <f t="shared" si="5"/>
        <v>2.9118861863240015</v>
      </c>
      <c r="M33" s="16">
        <f t="shared" si="5"/>
        <v>2.6985829616665726</v>
      </c>
    </row>
    <row r="34" spans="1:13" x14ac:dyDescent="0.2">
      <c r="B34" s="33"/>
      <c r="C34" s="15"/>
      <c r="D34" s="15"/>
      <c r="E34" s="15"/>
      <c r="F34" s="15"/>
      <c r="G34" s="18"/>
      <c r="H34" s="18"/>
      <c r="I34" s="18"/>
      <c r="J34" s="62"/>
      <c r="K34" s="19"/>
      <c r="L34" s="19"/>
      <c r="M34" s="19"/>
    </row>
    <row r="35" spans="1:13" x14ac:dyDescent="0.2">
      <c r="A35" s="27" t="s">
        <v>111</v>
      </c>
      <c r="B35" s="30" t="s">
        <v>105</v>
      </c>
      <c r="C35" s="18">
        <v>121</v>
      </c>
      <c r="D35" s="18">
        <v>192</v>
      </c>
      <c r="E35" s="18">
        <v>313</v>
      </c>
      <c r="F35" s="18"/>
      <c r="G35" s="18">
        <v>4927</v>
      </c>
      <c r="H35" s="18">
        <v>5084</v>
      </c>
      <c r="I35" s="18">
        <v>10011</v>
      </c>
      <c r="J35" s="61"/>
      <c r="K35" s="19">
        <f t="shared" ref="K35:M38" si="6">C35/G35*100</f>
        <v>2.4558554901562819</v>
      </c>
      <c r="L35" s="19">
        <f t="shared" si="6"/>
        <v>3.7765538945712036</v>
      </c>
      <c r="M35" s="19">
        <f t="shared" si="6"/>
        <v>3.1265607831385474</v>
      </c>
    </row>
    <row r="36" spans="1:13" x14ac:dyDescent="0.2">
      <c r="B36" s="30" t="s">
        <v>106</v>
      </c>
      <c r="C36" s="18">
        <v>1033</v>
      </c>
      <c r="D36" s="18">
        <v>895</v>
      </c>
      <c r="E36" s="18">
        <v>1928</v>
      </c>
      <c r="F36" s="18"/>
      <c r="G36" s="18">
        <v>25927</v>
      </c>
      <c r="H36" s="18">
        <v>25720</v>
      </c>
      <c r="I36" s="18">
        <v>51647</v>
      </c>
      <c r="J36" s="61"/>
      <c r="K36" s="19">
        <f t="shared" si="6"/>
        <v>3.9842635090831955</v>
      </c>
      <c r="L36" s="19">
        <f t="shared" si="6"/>
        <v>3.4797822706065316</v>
      </c>
      <c r="M36" s="19">
        <f t="shared" si="6"/>
        <v>3.7330338645032621</v>
      </c>
    </row>
    <row r="37" spans="1:13" x14ac:dyDescent="0.2">
      <c r="B37" s="30" t="s">
        <v>295</v>
      </c>
      <c r="C37" s="18">
        <v>174</v>
      </c>
      <c r="D37" s="18">
        <v>219</v>
      </c>
      <c r="E37" s="18">
        <v>393</v>
      </c>
      <c r="F37" s="18"/>
      <c r="G37" s="18">
        <v>6729</v>
      </c>
      <c r="H37" s="18">
        <v>6695</v>
      </c>
      <c r="I37" s="18">
        <v>13424</v>
      </c>
      <c r="J37" s="61"/>
      <c r="K37" s="19">
        <f t="shared" si="6"/>
        <v>2.5858225590726707</v>
      </c>
      <c r="L37" s="19">
        <f t="shared" si="6"/>
        <v>3.2710978342046304</v>
      </c>
      <c r="M37" s="19">
        <f t="shared" si="6"/>
        <v>2.9275923718712753</v>
      </c>
    </row>
    <row r="38" spans="1:13" s="13" customFormat="1" x14ac:dyDescent="0.2">
      <c r="B38" s="33" t="s">
        <v>296</v>
      </c>
      <c r="C38" s="15">
        <v>1328</v>
      </c>
      <c r="D38" s="15">
        <v>1306</v>
      </c>
      <c r="E38" s="15">
        <v>2634</v>
      </c>
      <c r="F38" s="15"/>
      <c r="G38" s="15">
        <v>37583</v>
      </c>
      <c r="H38" s="15">
        <v>37499</v>
      </c>
      <c r="I38" s="15">
        <v>75082</v>
      </c>
      <c r="J38" s="62"/>
      <c r="K38" s="16">
        <f t="shared" si="6"/>
        <v>3.5335124923502645</v>
      </c>
      <c r="L38" s="16">
        <f t="shared" si="6"/>
        <v>3.4827595402544071</v>
      </c>
      <c r="M38" s="16">
        <f t="shared" si="6"/>
        <v>3.5081644069151063</v>
      </c>
    </row>
    <row r="39" spans="1:13" x14ac:dyDescent="0.2">
      <c r="B39" s="33"/>
      <c r="C39" s="15"/>
      <c r="D39" s="15"/>
      <c r="E39" s="15"/>
      <c r="F39" s="15"/>
      <c r="G39" s="18"/>
      <c r="H39" s="18"/>
      <c r="I39" s="18"/>
      <c r="J39" s="62"/>
      <c r="K39" s="19"/>
      <c r="L39" s="19"/>
      <c r="M39" s="19"/>
    </row>
    <row r="40" spans="1:13" x14ac:dyDescent="0.2">
      <c r="A40" s="27" t="s">
        <v>112</v>
      </c>
      <c r="B40" s="30" t="s">
        <v>105</v>
      </c>
      <c r="C40" s="18">
        <v>52</v>
      </c>
      <c r="D40" s="18">
        <v>91</v>
      </c>
      <c r="E40" s="18">
        <v>143</v>
      </c>
      <c r="F40" s="18"/>
      <c r="G40" s="18">
        <v>2160</v>
      </c>
      <c r="H40" s="18">
        <v>2187</v>
      </c>
      <c r="I40" s="18">
        <v>4347</v>
      </c>
      <c r="J40" s="61"/>
      <c r="K40" s="19">
        <f t="shared" ref="K40:M43" si="7">C40/G40*100</f>
        <v>2.4074074074074074</v>
      </c>
      <c r="L40" s="19">
        <f t="shared" si="7"/>
        <v>4.1609510745313214</v>
      </c>
      <c r="M40" s="19">
        <f t="shared" si="7"/>
        <v>3.2896250287554634</v>
      </c>
    </row>
    <row r="41" spans="1:13" x14ac:dyDescent="0.2">
      <c r="B41" s="30" t="s">
        <v>106</v>
      </c>
      <c r="C41" s="18">
        <v>418</v>
      </c>
      <c r="D41" s="18">
        <v>394</v>
      </c>
      <c r="E41" s="18">
        <v>812</v>
      </c>
      <c r="F41" s="18"/>
      <c r="G41" s="18">
        <v>10936</v>
      </c>
      <c r="H41" s="18">
        <v>10088</v>
      </c>
      <c r="I41" s="18">
        <v>21024</v>
      </c>
      <c r="J41" s="61"/>
      <c r="K41" s="19">
        <f t="shared" si="7"/>
        <v>3.8222384784198975</v>
      </c>
      <c r="L41" s="19">
        <f t="shared" si="7"/>
        <v>3.9056304520222045</v>
      </c>
      <c r="M41" s="19">
        <f t="shared" si="7"/>
        <v>3.8622526636225265</v>
      </c>
    </row>
    <row r="42" spans="1:13" x14ac:dyDescent="0.2">
      <c r="B42" s="30" t="s">
        <v>295</v>
      </c>
      <c r="C42" s="18">
        <v>97</v>
      </c>
      <c r="D42" s="18">
        <v>107</v>
      </c>
      <c r="E42" s="18">
        <v>204</v>
      </c>
      <c r="F42" s="18"/>
      <c r="G42" s="18">
        <v>3454</v>
      </c>
      <c r="H42" s="18">
        <v>3070</v>
      </c>
      <c r="I42" s="18">
        <v>6524</v>
      </c>
      <c r="J42" s="61"/>
      <c r="K42" s="19">
        <f t="shared" si="7"/>
        <v>2.8083381586566301</v>
      </c>
      <c r="L42" s="19">
        <f t="shared" si="7"/>
        <v>3.4853420195439737</v>
      </c>
      <c r="M42" s="19">
        <f t="shared" si="7"/>
        <v>3.1269160024524831</v>
      </c>
    </row>
    <row r="43" spans="1:13" s="13" customFormat="1" x14ac:dyDescent="0.2">
      <c r="B43" s="33" t="s">
        <v>296</v>
      </c>
      <c r="C43" s="15">
        <v>567</v>
      </c>
      <c r="D43" s="15">
        <v>592</v>
      </c>
      <c r="E43" s="15">
        <v>1159</v>
      </c>
      <c r="F43" s="15"/>
      <c r="G43" s="15">
        <v>16550</v>
      </c>
      <c r="H43" s="15">
        <v>15345</v>
      </c>
      <c r="I43" s="15">
        <v>31895</v>
      </c>
      <c r="J43" s="62"/>
      <c r="K43" s="16">
        <f t="shared" si="7"/>
        <v>3.4259818731117821</v>
      </c>
      <c r="L43" s="16">
        <f t="shared" si="7"/>
        <v>3.8579341805148255</v>
      </c>
      <c r="M43" s="16">
        <f t="shared" si="7"/>
        <v>3.6337984010032924</v>
      </c>
    </row>
    <row r="44" spans="1:13" x14ac:dyDescent="0.2">
      <c r="B44" s="33"/>
      <c r="C44" s="15"/>
      <c r="D44" s="15"/>
      <c r="E44" s="15"/>
      <c r="F44" s="15"/>
      <c r="G44" s="18"/>
      <c r="H44" s="18"/>
      <c r="I44" s="18"/>
      <c r="J44" s="62"/>
      <c r="K44" s="19"/>
      <c r="L44" s="19"/>
      <c r="M44" s="19"/>
    </row>
    <row r="45" spans="1:13" x14ac:dyDescent="0.2">
      <c r="A45" s="27" t="s">
        <v>113</v>
      </c>
      <c r="B45" s="30" t="s">
        <v>105</v>
      </c>
      <c r="C45" s="18">
        <v>84</v>
      </c>
      <c r="D45" s="18">
        <v>100</v>
      </c>
      <c r="E45" s="18">
        <v>184</v>
      </c>
      <c r="F45" s="18"/>
      <c r="G45" s="18">
        <v>3092</v>
      </c>
      <c r="H45" s="18">
        <v>3176</v>
      </c>
      <c r="I45" s="18">
        <v>6268</v>
      </c>
      <c r="J45" s="18">
        <v>0</v>
      </c>
      <c r="K45" s="19">
        <f t="shared" ref="K45:M52" si="8">C45/G45*100</f>
        <v>2.7166882276843469</v>
      </c>
      <c r="L45" s="19">
        <f t="shared" si="8"/>
        <v>3.1486146095717884</v>
      </c>
      <c r="M45" s="19">
        <f t="shared" si="8"/>
        <v>2.9355456285896619</v>
      </c>
    </row>
    <row r="46" spans="1:13" x14ac:dyDescent="0.2">
      <c r="B46" s="30" t="s">
        <v>106</v>
      </c>
      <c r="C46" s="18">
        <v>514</v>
      </c>
      <c r="D46" s="18">
        <v>545</v>
      </c>
      <c r="E46" s="18">
        <v>1059</v>
      </c>
      <c r="F46" s="18"/>
      <c r="G46" s="18">
        <v>13921</v>
      </c>
      <c r="H46" s="18">
        <v>13490</v>
      </c>
      <c r="I46" s="18">
        <v>27411</v>
      </c>
      <c r="J46" s="18">
        <v>0</v>
      </c>
      <c r="K46" s="19">
        <f t="shared" si="8"/>
        <v>3.6922634868184758</v>
      </c>
      <c r="L46" s="19">
        <f t="shared" si="8"/>
        <v>4.0400296515937733</v>
      </c>
      <c r="M46" s="19">
        <f t="shared" si="8"/>
        <v>3.863412498631936</v>
      </c>
    </row>
    <row r="47" spans="1:13" x14ac:dyDescent="0.2">
      <c r="B47" s="30" t="s">
        <v>295</v>
      </c>
      <c r="C47" s="18">
        <v>117</v>
      </c>
      <c r="D47" s="18">
        <v>127</v>
      </c>
      <c r="E47" s="18">
        <v>244</v>
      </c>
      <c r="F47" s="18"/>
      <c r="G47" s="18">
        <v>4190</v>
      </c>
      <c r="H47" s="18">
        <v>3953</v>
      </c>
      <c r="I47" s="18">
        <v>8143</v>
      </c>
      <c r="J47" s="18">
        <v>0</v>
      </c>
      <c r="K47" s="19">
        <f t="shared" si="8"/>
        <v>2.7923627684964201</v>
      </c>
      <c r="L47" s="19">
        <f t="shared" si="8"/>
        <v>3.2127498102706804</v>
      </c>
      <c r="M47" s="19">
        <f t="shared" si="8"/>
        <v>2.9964386589708951</v>
      </c>
    </row>
    <row r="48" spans="1:13" s="13" customFormat="1" x14ac:dyDescent="0.2">
      <c r="B48" s="33" t="s">
        <v>296</v>
      </c>
      <c r="C48" s="15">
        <v>715</v>
      </c>
      <c r="D48" s="15">
        <v>772</v>
      </c>
      <c r="E48" s="15">
        <v>1487</v>
      </c>
      <c r="F48" s="15"/>
      <c r="G48" s="15">
        <v>21203</v>
      </c>
      <c r="H48" s="15">
        <v>20619</v>
      </c>
      <c r="I48" s="15">
        <v>41822</v>
      </c>
      <c r="J48" s="15">
        <v>0</v>
      </c>
      <c r="K48" s="16">
        <f t="shared" si="8"/>
        <v>3.3721643163703248</v>
      </c>
      <c r="L48" s="16">
        <f t="shared" si="8"/>
        <v>3.7441195014307191</v>
      </c>
      <c r="M48" s="16">
        <f t="shared" si="8"/>
        <v>3.5555449285065279</v>
      </c>
    </row>
    <row r="49" spans="1:13" s="13" customFormat="1" x14ac:dyDescent="0.2">
      <c r="B49" s="33"/>
      <c r="C49" s="15"/>
      <c r="D49" s="15"/>
      <c r="E49" s="15"/>
      <c r="F49" s="15"/>
      <c r="G49" s="18"/>
      <c r="H49" s="18"/>
      <c r="I49" s="18"/>
      <c r="J49" s="62"/>
      <c r="K49" s="16"/>
      <c r="L49" s="16"/>
      <c r="M49" s="16"/>
    </row>
    <row r="50" spans="1:13" x14ac:dyDescent="0.2">
      <c r="A50" s="27" t="s">
        <v>198</v>
      </c>
      <c r="B50" s="30" t="s">
        <v>105</v>
      </c>
      <c r="C50" s="18">
        <v>112</v>
      </c>
      <c r="D50" s="18">
        <v>171</v>
      </c>
      <c r="E50" s="18">
        <v>283</v>
      </c>
      <c r="F50" s="18"/>
      <c r="G50" s="18">
        <v>5833</v>
      </c>
      <c r="H50" s="18">
        <v>5767</v>
      </c>
      <c r="I50" s="18">
        <v>11600</v>
      </c>
      <c r="J50" s="61"/>
      <c r="K50" s="19">
        <f t="shared" si="8"/>
        <v>1.9201097205554603</v>
      </c>
      <c r="L50" s="19">
        <f t="shared" si="8"/>
        <v>2.9651465233223511</v>
      </c>
      <c r="M50" s="19">
        <f t="shared" si="8"/>
        <v>2.4396551724137931</v>
      </c>
    </row>
    <row r="51" spans="1:13" x14ac:dyDescent="0.2">
      <c r="B51" s="30" t="s">
        <v>106</v>
      </c>
      <c r="C51" s="18">
        <v>942</v>
      </c>
      <c r="D51" s="18">
        <v>914</v>
      </c>
      <c r="E51" s="18">
        <v>1856</v>
      </c>
      <c r="F51" s="18"/>
      <c r="G51" s="18">
        <v>31463</v>
      </c>
      <c r="H51" s="18">
        <v>30267</v>
      </c>
      <c r="I51" s="18">
        <v>61730</v>
      </c>
      <c r="J51" s="61"/>
      <c r="K51" s="19">
        <f t="shared" si="8"/>
        <v>2.9939929440930615</v>
      </c>
      <c r="L51" s="19">
        <f t="shared" si="8"/>
        <v>3.0197905309412891</v>
      </c>
      <c r="M51" s="19">
        <f t="shared" si="8"/>
        <v>3.0066418273124897</v>
      </c>
    </row>
    <row r="52" spans="1:13" x14ac:dyDescent="0.2">
      <c r="B52" s="30" t="s">
        <v>295</v>
      </c>
      <c r="C52" s="18">
        <v>226</v>
      </c>
      <c r="D52" s="18">
        <v>243</v>
      </c>
      <c r="E52" s="18">
        <v>469</v>
      </c>
      <c r="F52" s="18"/>
      <c r="G52" s="18">
        <v>8098</v>
      </c>
      <c r="H52" s="18">
        <v>7762</v>
      </c>
      <c r="I52" s="18">
        <v>15860</v>
      </c>
      <c r="J52" s="61"/>
      <c r="K52" s="19">
        <f t="shared" si="8"/>
        <v>2.7908125463077305</v>
      </c>
      <c r="L52" s="19">
        <f t="shared" si="8"/>
        <v>3.1306364339087867</v>
      </c>
      <c r="M52" s="19">
        <f t="shared" si="8"/>
        <v>2.9571248423707437</v>
      </c>
    </row>
    <row r="53" spans="1:13" x14ac:dyDescent="0.2">
      <c r="A53" s="13"/>
      <c r="B53" s="33" t="s">
        <v>296</v>
      </c>
      <c r="C53" s="15">
        <v>1280</v>
      </c>
      <c r="D53" s="15">
        <v>1328</v>
      </c>
      <c r="E53" s="15">
        <v>2608</v>
      </c>
      <c r="F53" s="15"/>
      <c r="G53" s="15">
        <v>45394</v>
      </c>
      <c r="H53" s="15">
        <v>43796</v>
      </c>
      <c r="I53" s="15">
        <v>89190</v>
      </c>
      <c r="J53" s="62"/>
      <c r="K53" s="16">
        <f>C53/G53*100</f>
        <v>2.819755914878618</v>
      </c>
      <c r="L53" s="16">
        <f>D53/H53*100</f>
        <v>3.0322403872499772</v>
      </c>
      <c r="M53" s="16">
        <f>E53/I53*100</f>
        <v>2.9240946294427625</v>
      </c>
    </row>
    <row r="54" spans="1:13" ht="22.5" customHeight="1" thickBot="1" x14ac:dyDescent="0.25">
      <c r="A54" s="201" t="str">
        <f>"fortsättning Tabell 13 Andelen öppet arbetslösa av befolkningen i stadsdelsområdena efter ålder och kön - kvarstående sista "&amp;(TEXT('Tab1'!$D$2,"MMMM"))&amp;" "&amp;TEXT('Tab1'!$D$2,"ÅÅÅÅ")</f>
        <v>fortsättning Tabell 13 Andelen öppet arbetslösa av befolkningen i stadsdelsområdena efter ålder och kön - kvarstående sista augusti 2026</v>
      </c>
      <c r="B54" s="201"/>
      <c r="C54" s="201"/>
      <c r="D54" s="201"/>
      <c r="E54" s="201"/>
      <c r="F54" s="201"/>
      <c r="G54" s="201"/>
      <c r="H54" s="201"/>
      <c r="I54" s="201"/>
      <c r="J54" s="201"/>
      <c r="K54" s="201"/>
      <c r="L54" s="201"/>
      <c r="M54" s="201"/>
    </row>
    <row r="55" spans="1:13" x14ac:dyDescent="0.2">
      <c r="A55" s="57"/>
      <c r="B55" s="58"/>
      <c r="C55" s="4" t="s">
        <v>201</v>
      </c>
      <c r="D55" s="59"/>
      <c r="E55" s="59"/>
      <c r="F55" s="58"/>
      <c r="G55" s="59" t="s">
        <v>103</v>
      </c>
      <c r="H55" s="59"/>
      <c r="I55" s="59"/>
      <c r="J55" s="58"/>
      <c r="K55" s="59" t="s">
        <v>104</v>
      </c>
      <c r="L55" s="59"/>
      <c r="M55" s="59"/>
    </row>
    <row r="56" spans="1:13" x14ac:dyDescent="0.2">
      <c r="A56" s="60"/>
      <c r="B56" s="8" t="s">
        <v>56</v>
      </c>
      <c r="C56" s="133" t="s">
        <v>57</v>
      </c>
      <c r="D56" s="133" t="s">
        <v>62</v>
      </c>
      <c r="E56" s="133" t="s">
        <v>85</v>
      </c>
      <c r="F56" s="133"/>
      <c r="G56" s="133" t="s">
        <v>57</v>
      </c>
      <c r="H56" s="133" t="s">
        <v>62</v>
      </c>
      <c r="I56" s="133" t="s">
        <v>85</v>
      </c>
      <c r="J56" s="133"/>
      <c r="K56" s="133" t="s">
        <v>57</v>
      </c>
      <c r="L56" s="133" t="s">
        <v>62</v>
      </c>
      <c r="M56" s="133" t="s">
        <v>85</v>
      </c>
    </row>
    <row r="57" spans="1:13" s="160" customFormat="1" hidden="1" x14ac:dyDescent="0.2">
      <c r="B57" s="169"/>
      <c r="C57" s="179" t="s">
        <v>324</v>
      </c>
      <c r="D57" s="179" t="s">
        <v>325</v>
      </c>
      <c r="E57" s="179" t="s">
        <v>326</v>
      </c>
      <c r="F57" s="179" t="s">
        <v>298</v>
      </c>
      <c r="G57" s="179" t="s">
        <v>327</v>
      </c>
      <c r="H57" s="179" t="s">
        <v>328</v>
      </c>
      <c r="I57" s="179" t="s">
        <v>329</v>
      </c>
      <c r="J57" s="179"/>
      <c r="K57" s="179"/>
      <c r="L57" s="179"/>
      <c r="M57" s="179"/>
    </row>
    <row r="58" spans="1:13" x14ac:dyDescent="0.2">
      <c r="A58" s="1" t="s">
        <v>114</v>
      </c>
      <c r="B58" s="30" t="s">
        <v>105</v>
      </c>
      <c r="C58" s="18">
        <v>65</v>
      </c>
      <c r="D58" s="18">
        <v>93</v>
      </c>
      <c r="E58" s="18">
        <v>158</v>
      </c>
      <c r="F58" s="18"/>
      <c r="G58" s="18">
        <v>2148</v>
      </c>
      <c r="H58" s="18">
        <v>2287</v>
      </c>
      <c r="I58" s="18">
        <v>4435</v>
      </c>
      <c r="J58" s="61"/>
      <c r="K58" s="19">
        <f t="shared" ref="K58:M61" si="9">C58/G58*100</f>
        <v>3.0260707635009312</v>
      </c>
      <c r="L58" s="19">
        <f t="shared" si="9"/>
        <v>4.0664626147791862</v>
      </c>
      <c r="M58" s="19">
        <f t="shared" si="9"/>
        <v>3.5625704622322436</v>
      </c>
    </row>
    <row r="59" spans="1:13" x14ac:dyDescent="0.2">
      <c r="B59" s="30" t="s">
        <v>106</v>
      </c>
      <c r="C59" s="18">
        <v>514</v>
      </c>
      <c r="D59" s="18">
        <v>479</v>
      </c>
      <c r="E59" s="18">
        <v>993</v>
      </c>
      <c r="F59" s="18"/>
      <c r="G59" s="18">
        <v>8353</v>
      </c>
      <c r="H59" s="18">
        <v>8790</v>
      </c>
      <c r="I59" s="18">
        <v>17143</v>
      </c>
      <c r="J59" s="61"/>
      <c r="K59" s="19">
        <f t="shared" si="9"/>
        <v>6.1534777924099133</v>
      </c>
      <c r="L59" s="19">
        <f t="shared" si="9"/>
        <v>5.4493742889647327</v>
      </c>
      <c r="M59" s="19">
        <f t="shared" si="9"/>
        <v>5.7924517295689206</v>
      </c>
    </row>
    <row r="60" spans="1:13" x14ac:dyDescent="0.2">
      <c r="B60" s="30" t="s">
        <v>295</v>
      </c>
      <c r="C60" s="18">
        <v>111</v>
      </c>
      <c r="D60" s="18">
        <v>120</v>
      </c>
      <c r="E60" s="18">
        <v>231</v>
      </c>
      <c r="F60" s="18"/>
      <c r="G60" s="18">
        <v>2428</v>
      </c>
      <c r="H60" s="18">
        <v>2604</v>
      </c>
      <c r="I60" s="18">
        <v>5032</v>
      </c>
      <c r="J60" s="61"/>
      <c r="K60" s="19">
        <f t="shared" si="9"/>
        <v>4.5716639209225702</v>
      </c>
      <c r="L60" s="19">
        <f t="shared" si="9"/>
        <v>4.6082949308755765</v>
      </c>
      <c r="M60" s="19">
        <f t="shared" si="9"/>
        <v>4.5906200317965027</v>
      </c>
    </row>
    <row r="61" spans="1:13" s="13" customFormat="1" x14ac:dyDescent="0.2">
      <c r="B61" s="33" t="s">
        <v>296</v>
      </c>
      <c r="C61" s="15">
        <v>690</v>
      </c>
      <c r="D61" s="15">
        <v>692</v>
      </c>
      <c r="E61" s="15">
        <v>1382</v>
      </c>
      <c r="F61" s="15"/>
      <c r="G61" s="15">
        <v>12929</v>
      </c>
      <c r="H61" s="15">
        <v>13681</v>
      </c>
      <c r="I61" s="15">
        <v>26610</v>
      </c>
      <c r="J61" s="62"/>
      <c r="K61" s="16">
        <f t="shared" si="9"/>
        <v>5.3368396627736097</v>
      </c>
      <c r="L61" s="16">
        <f t="shared" si="9"/>
        <v>5.0581097872962495</v>
      </c>
      <c r="M61" s="16">
        <f t="shared" si="9"/>
        <v>5.1935362645621943</v>
      </c>
    </row>
    <row r="62" spans="1:13" x14ac:dyDescent="0.2">
      <c r="B62" s="33"/>
      <c r="C62" s="188" t="s">
        <v>324</v>
      </c>
      <c r="D62" s="188" t="s">
        <v>325</v>
      </c>
      <c r="E62" s="188" t="s">
        <v>326</v>
      </c>
      <c r="F62" s="188"/>
      <c r="G62" s="188"/>
      <c r="H62" s="188"/>
      <c r="I62" s="188"/>
      <c r="J62" s="62"/>
      <c r="K62" s="19"/>
      <c r="L62" s="19"/>
      <c r="M62" s="19"/>
    </row>
    <row r="63" spans="1:13" x14ac:dyDescent="0.2">
      <c r="A63" s="35" t="s">
        <v>115</v>
      </c>
      <c r="B63" s="30" t="s">
        <v>105</v>
      </c>
      <c r="C63" s="18">
        <v>50</v>
      </c>
      <c r="D63" s="18">
        <v>68</v>
      </c>
      <c r="E63" s="18">
        <v>118</v>
      </c>
      <c r="F63" s="18"/>
      <c r="G63" s="19" t="s">
        <v>116</v>
      </c>
      <c r="H63" s="19" t="s">
        <v>116</v>
      </c>
      <c r="I63" s="19" t="s">
        <v>116</v>
      </c>
      <c r="J63" s="61"/>
      <c r="K63" s="19" t="s">
        <v>116</v>
      </c>
      <c r="L63" s="19" t="s">
        <v>116</v>
      </c>
      <c r="M63" s="19" t="s">
        <v>116</v>
      </c>
    </row>
    <row r="64" spans="1:13" x14ac:dyDescent="0.2">
      <c r="A64" s="27" t="s">
        <v>117</v>
      </c>
      <c r="B64" s="30" t="s">
        <v>106</v>
      </c>
      <c r="C64" s="18">
        <v>425</v>
      </c>
      <c r="D64" s="18">
        <v>515</v>
      </c>
      <c r="E64" s="18">
        <v>940</v>
      </c>
      <c r="F64" s="18"/>
      <c r="G64" s="19" t="s">
        <v>116</v>
      </c>
      <c r="H64" s="19" t="s">
        <v>116</v>
      </c>
      <c r="I64" s="19" t="s">
        <v>116</v>
      </c>
      <c r="J64" s="61"/>
      <c r="K64" s="19" t="s">
        <v>116</v>
      </c>
      <c r="L64" s="19" t="s">
        <v>116</v>
      </c>
      <c r="M64" s="19" t="s">
        <v>116</v>
      </c>
    </row>
    <row r="65" spans="1:13" x14ac:dyDescent="0.2">
      <c r="B65" s="30" t="s">
        <v>295</v>
      </c>
      <c r="C65" s="18">
        <v>49</v>
      </c>
      <c r="D65" s="18">
        <v>82</v>
      </c>
      <c r="E65" s="18">
        <v>131</v>
      </c>
      <c r="F65" s="18"/>
      <c r="G65" s="19" t="s">
        <v>116</v>
      </c>
      <c r="H65" s="19" t="s">
        <v>116</v>
      </c>
      <c r="I65" s="19" t="s">
        <v>116</v>
      </c>
      <c r="J65" s="61"/>
      <c r="K65" s="19" t="s">
        <v>116</v>
      </c>
      <c r="L65" s="19" t="s">
        <v>116</v>
      </c>
      <c r="M65" s="19" t="s">
        <v>116</v>
      </c>
    </row>
    <row r="66" spans="1:13" s="13" customFormat="1" x14ac:dyDescent="0.2">
      <c r="B66" s="33" t="s">
        <v>296</v>
      </c>
      <c r="C66" s="15">
        <v>524</v>
      </c>
      <c r="D66" s="15">
        <v>665</v>
      </c>
      <c r="E66" s="15">
        <v>1189</v>
      </c>
      <c r="F66" s="15"/>
      <c r="G66" s="16" t="s">
        <v>116</v>
      </c>
      <c r="H66" s="16" t="s">
        <v>116</v>
      </c>
      <c r="I66" s="16" t="s">
        <v>116</v>
      </c>
      <c r="J66" s="62"/>
      <c r="K66" s="16" t="s">
        <v>116</v>
      </c>
      <c r="L66" s="16" t="s">
        <v>116</v>
      </c>
      <c r="M66" s="16" t="s">
        <v>116</v>
      </c>
    </row>
    <row r="67" spans="1:13" x14ac:dyDescent="0.2">
      <c r="B67" s="33"/>
      <c r="C67" s="188" t="s">
        <v>324</v>
      </c>
      <c r="D67" s="188" t="s">
        <v>325</v>
      </c>
      <c r="E67" s="188" t="s">
        <v>326</v>
      </c>
      <c r="F67" s="188" t="s">
        <v>298</v>
      </c>
      <c r="G67" s="188" t="s">
        <v>327</v>
      </c>
      <c r="H67" s="188" t="s">
        <v>328</v>
      </c>
      <c r="I67" s="188" t="s">
        <v>329</v>
      </c>
      <c r="J67" s="62"/>
      <c r="K67" s="19"/>
      <c r="L67" s="19"/>
      <c r="M67" s="19"/>
    </row>
    <row r="68" spans="1:13" x14ac:dyDescent="0.2">
      <c r="A68" s="35" t="s">
        <v>118</v>
      </c>
      <c r="B68" s="30" t="s">
        <v>105</v>
      </c>
      <c r="C68" s="18">
        <v>1051</v>
      </c>
      <c r="D68" s="18">
        <v>1544</v>
      </c>
      <c r="E68" s="18">
        <v>2595</v>
      </c>
      <c r="F68" s="18"/>
      <c r="G68" s="18">
        <v>48848</v>
      </c>
      <c r="H68" s="18">
        <v>49424</v>
      </c>
      <c r="I68" s="18">
        <v>98272</v>
      </c>
      <c r="J68" s="61"/>
      <c r="K68" s="19">
        <f>C68/G68*100</f>
        <v>2.1515722240419257</v>
      </c>
      <c r="L68" s="19">
        <f t="shared" ref="K68:M71" si="10">D68/H68*100</f>
        <v>3.1239883457429589</v>
      </c>
      <c r="M68" s="19">
        <f t="shared" si="10"/>
        <v>2.6406300879192446</v>
      </c>
    </row>
    <row r="69" spans="1:13" x14ac:dyDescent="0.2">
      <c r="B69" s="30" t="s">
        <v>106</v>
      </c>
      <c r="C69" s="18">
        <v>8817</v>
      </c>
      <c r="D69" s="18">
        <v>8401</v>
      </c>
      <c r="E69" s="18">
        <v>17218</v>
      </c>
      <c r="F69" s="18"/>
      <c r="G69" s="18">
        <v>225548</v>
      </c>
      <c r="H69" s="18">
        <v>225896</v>
      </c>
      <c r="I69" s="18">
        <v>451444</v>
      </c>
      <c r="J69" s="61"/>
      <c r="K69" s="19">
        <f t="shared" si="10"/>
        <v>3.9091457250784756</v>
      </c>
      <c r="L69" s="19">
        <f t="shared" si="10"/>
        <v>3.7189680206820839</v>
      </c>
      <c r="M69" s="19">
        <f t="shared" si="10"/>
        <v>3.813983572713338</v>
      </c>
    </row>
    <row r="70" spans="1:13" x14ac:dyDescent="0.2">
      <c r="B70" s="30" t="s">
        <v>295</v>
      </c>
      <c r="C70" s="18">
        <v>1985</v>
      </c>
      <c r="D70" s="18">
        <v>2170</v>
      </c>
      <c r="E70" s="18">
        <v>4155</v>
      </c>
      <c r="F70" s="18"/>
      <c r="G70" s="18">
        <v>69429</v>
      </c>
      <c r="H70" s="18">
        <v>66843</v>
      </c>
      <c r="I70" s="18">
        <v>136272</v>
      </c>
      <c r="J70" s="61"/>
      <c r="K70" s="19">
        <f t="shared" si="10"/>
        <v>2.8590358495729449</v>
      </c>
      <c r="L70" s="19">
        <f t="shared" si="10"/>
        <v>3.246413236988166</v>
      </c>
      <c r="M70" s="19">
        <f t="shared" si="10"/>
        <v>3.0490489609017257</v>
      </c>
    </row>
    <row r="71" spans="1:13" s="13" customFormat="1" ht="12" thickBot="1" x14ac:dyDescent="0.25">
      <c r="A71" s="22"/>
      <c r="B71" s="194" t="s">
        <v>296</v>
      </c>
      <c r="C71" s="24">
        <v>11853</v>
      </c>
      <c r="D71" s="24">
        <v>12115</v>
      </c>
      <c r="E71" s="24">
        <v>23968</v>
      </c>
      <c r="F71" s="24"/>
      <c r="G71" s="24">
        <v>343825</v>
      </c>
      <c r="H71" s="24">
        <v>342163</v>
      </c>
      <c r="I71" s="24">
        <v>685988</v>
      </c>
      <c r="J71" s="88"/>
      <c r="K71" s="25">
        <f t="shared" si="10"/>
        <v>3.4473932960081437</v>
      </c>
      <c r="L71" s="25">
        <f t="shared" si="10"/>
        <v>3.5407101293827798</v>
      </c>
      <c r="M71" s="25">
        <f t="shared" si="10"/>
        <v>3.493938669481099</v>
      </c>
    </row>
    <row r="72" spans="1:13" ht="24" customHeight="1" x14ac:dyDescent="0.2">
      <c r="A72" s="202" t="s">
        <v>293</v>
      </c>
      <c r="B72" s="202"/>
      <c r="C72" s="202"/>
      <c r="D72" s="202"/>
      <c r="E72" s="202"/>
      <c r="F72" s="202"/>
      <c r="G72" s="202"/>
      <c r="H72" s="202"/>
      <c r="I72" s="202"/>
      <c r="J72" s="202"/>
      <c r="K72" s="202"/>
      <c r="L72" s="202"/>
      <c r="M72" s="202"/>
    </row>
  </sheetData>
  <mergeCells count="3">
    <mergeCell ref="A1:M1"/>
    <mergeCell ref="A54:M54"/>
    <mergeCell ref="A72:M72"/>
  </mergeCells>
  <phoneticPr fontId="2" type="noConversion"/>
  <pageMargins left="0.75" right="0.75" top="1" bottom="1" header="0.5" footer="0.5"/>
  <pageSetup paperSize="9" scale="90" fitToHeight="0" orientation="portrait" r:id="rId1"/>
  <headerFooter alignWithMargins="0">
    <oddHeader>&amp;C&amp;8Stadsdelsförvaltningarna - Kvarstående sökande</oddHeader>
  </headerFooter>
  <rowBreaks count="1" manualBreakCount="1">
    <brk id="5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D628-B5E1-47AA-9A57-1FB2380141B8}">
  <sheetPr codeName="Blad14">
    <pageSetUpPr fitToPage="1"/>
  </sheetPr>
  <dimension ref="A1:O72"/>
  <sheetViews>
    <sheetView zoomScaleNormal="100" workbookViewId="0">
      <selection activeCell="G82" sqref="G82"/>
    </sheetView>
  </sheetViews>
  <sheetFormatPr defaultColWidth="9.28515625" defaultRowHeight="11.25" x14ac:dyDescent="0.2"/>
  <cols>
    <col min="1" max="1" width="14.42578125" style="27" customWidth="1"/>
    <col min="2" max="2" width="6.85546875" style="27" customWidth="1"/>
    <col min="3" max="5" width="7.5703125" style="27" customWidth="1"/>
    <col min="6" max="6" width="0.5703125" style="27" customWidth="1"/>
    <col min="7" max="8" width="8.5703125" style="27" customWidth="1"/>
    <col min="9" max="9" width="9.140625" style="27" customWidth="1"/>
    <col min="10" max="10" width="0.5703125" style="27" customWidth="1"/>
    <col min="11" max="13" width="7.5703125" style="65" customWidth="1"/>
    <col min="14" max="16384" width="9.28515625" style="27"/>
  </cols>
  <sheetData>
    <row r="1" spans="1:15" ht="13.5" thickBot="1" x14ac:dyDescent="0.25">
      <c r="A1" s="219" t="s">
        <v>209</v>
      </c>
      <c r="B1" s="220"/>
      <c r="C1" s="220"/>
      <c r="D1" s="220"/>
      <c r="E1" s="220"/>
      <c r="F1" s="220"/>
      <c r="G1" s="220"/>
      <c r="H1" s="220"/>
      <c r="I1" s="220"/>
      <c r="J1" s="220"/>
      <c r="K1" s="220"/>
      <c r="L1" s="220"/>
      <c r="M1" s="220"/>
    </row>
    <row r="2" spans="1:15" x14ac:dyDescent="0.2">
      <c r="A2" s="57"/>
      <c r="B2" s="58"/>
      <c r="C2" s="59" t="s">
        <v>201</v>
      </c>
      <c r="D2" s="59"/>
      <c r="E2" s="123"/>
      <c r="F2" s="58"/>
      <c r="G2" s="4" t="s">
        <v>103</v>
      </c>
      <c r="H2" s="59"/>
      <c r="I2" s="59"/>
      <c r="J2" s="58"/>
      <c r="K2" s="63" t="s">
        <v>104</v>
      </c>
      <c r="L2" s="63"/>
      <c r="M2" s="63"/>
    </row>
    <row r="3" spans="1:15" ht="11.25" customHeight="1" x14ac:dyDescent="0.2">
      <c r="A3" s="60"/>
      <c r="B3" s="8" t="s">
        <v>56</v>
      </c>
      <c r="C3" s="56" t="str">
        <f>Månad!A2</f>
        <v>Aug-26</v>
      </c>
      <c r="D3" s="56" t="str">
        <f>Månad!A3</f>
        <v>Jul-26</v>
      </c>
      <c r="E3" s="56" t="str">
        <f>Månad!A4</f>
        <v>Aug-25</v>
      </c>
      <c r="F3" s="64"/>
      <c r="G3" s="64" t="str">
        <f>C3</f>
        <v>Aug-26</v>
      </c>
      <c r="H3" s="64" t="str">
        <f t="shared" ref="H3:I3" si="0">D3</f>
        <v>Jul-26</v>
      </c>
      <c r="I3" s="64" t="str">
        <f t="shared" si="0"/>
        <v>Aug-25</v>
      </c>
      <c r="J3" s="64"/>
      <c r="K3" s="64" t="str">
        <f t="shared" ref="K3" si="1">C3</f>
        <v>Aug-26</v>
      </c>
      <c r="L3" s="64" t="str">
        <f t="shared" ref="L3:M3" si="2">D3</f>
        <v>Jul-26</v>
      </c>
      <c r="M3" s="64" t="str">
        <f t="shared" si="2"/>
        <v>Aug-25</v>
      </c>
    </row>
    <row r="4" spans="1:15" s="160" customFormat="1" ht="11.25" hidden="1" customHeight="1" x14ac:dyDescent="0.2">
      <c r="B4" s="169"/>
      <c r="C4" s="180" t="s">
        <v>330</v>
      </c>
      <c r="D4" s="180" t="s">
        <v>331</v>
      </c>
      <c r="E4" s="164" t="s">
        <v>332</v>
      </c>
      <c r="F4" s="180" t="s">
        <v>298</v>
      </c>
      <c r="G4" s="180" t="s">
        <v>333</v>
      </c>
      <c r="H4" s="180" t="s">
        <v>334</v>
      </c>
      <c r="I4" s="164" t="s">
        <v>335</v>
      </c>
      <c r="J4" s="180"/>
      <c r="K4" s="180"/>
      <c r="L4" s="180"/>
      <c r="M4" s="180"/>
    </row>
    <row r="5" spans="1:15" x14ac:dyDescent="0.2">
      <c r="A5" s="1" t="s">
        <v>216</v>
      </c>
      <c r="B5" s="27" t="s">
        <v>105</v>
      </c>
      <c r="C5" s="18">
        <v>451</v>
      </c>
      <c r="D5" s="18">
        <v>417</v>
      </c>
      <c r="E5" s="18">
        <v>443</v>
      </c>
      <c r="F5" s="18"/>
      <c r="G5" s="18">
        <v>12596</v>
      </c>
      <c r="H5" s="18">
        <v>12422</v>
      </c>
      <c r="I5" s="18">
        <v>12298</v>
      </c>
      <c r="J5" s="61"/>
      <c r="K5" s="19">
        <f t="shared" ref="K5:M8" si="3">C5/G5*100</f>
        <v>3.5805017465862177</v>
      </c>
      <c r="L5" s="19">
        <f t="shared" si="3"/>
        <v>3.3569473514731927</v>
      </c>
      <c r="M5" s="19">
        <f t="shared" si="3"/>
        <v>3.6022117417466255</v>
      </c>
    </row>
    <row r="6" spans="1:15" x14ac:dyDescent="0.2">
      <c r="B6" s="27" t="s">
        <v>106</v>
      </c>
      <c r="C6" s="18">
        <v>2590</v>
      </c>
      <c r="D6" s="18">
        <v>2586</v>
      </c>
      <c r="E6" s="18">
        <v>2553</v>
      </c>
      <c r="F6" s="18"/>
      <c r="G6" s="18">
        <v>43412</v>
      </c>
      <c r="H6" s="18">
        <v>43287</v>
      </c>
      <c r="I6" s="18">
        <v>42468</v>
      </c>
      <c r="J6" s="61"/>
      <c r="K6" s="19">
        <f t="shared" si="3"/>
        <v>5.9660923247028474</v>
      </c>
      <c r="L6" s="19">
        <f t="shared" si="3"/>
        <v>5.9740799778224405</v>
      </c>
      <c r="M6" s="19">
        <f t="shared" si="3"/>
        <v>6.0115851935575018</v>
      </c>
    </row>
    <row r="7" spans="1:15" x14ac:dyDescent="0.2">
      <c r="B7" s="30" t="s">
        <v>295</v>
      </c>
      <c r="C7" s="18">
        <v>453</v>
      </c>
      <c r="D7" s="18">
        <v>471</v>
      </c>
      <c r="E7" s="18">
        <v>456</v>
      </c>
      <c r="F7" s="18"/>
      <c r="G7" s="18">
        <v>11899</v>
      </c>
      <c r="H7" s="18">
        <v>11909</v>
      </c>
      <c r="I7" s="18">
        <v>11019</v>
      </c>
      <c r="J7" s="61"/>
      <c r="K7" s="19">
        <f t="shared" si="3"/>
        <v>3.8070426086225733</v>
      </c>
      <c r="L7" s="19">
        <f t="shared" si="3"/>
        <v>3.9549920228398689</v>
      </c>
      <c r="M7" s="19">
        <f t="shared" si="3"/>
        <v>4.1383065613939554</v>
      </c>
    </row>
    <row r="8" spans="1:15" s="13" customFormat="1" x14ac:dyDescent="0.2">
      <c r="B8" s="33" t="s">
        <v>296</v>
      </c>
      <c r="C8" s="15">
        <v>3494</v>
      </c>
      <c r="D8" s="15">
        <v>3474</v>
      </c>
      <c r="E8" s="15">
        <v>3452</v>
      </c>
      <c r="F8" s="15"/>
      <c r="G8" s="15">
        <v>67907</v>
      </c>
      <c r="H8" s="15">
        <v>67618</v>
      </c>
      <c r="I8" s="15">
        <v>65785</v>
      </c>
      <c r="J8" s="62"/>
      <c r="K8" s="16">
        <f t="shared" si="3"/>
        <v>5.1452722105232152</v>
      </c>
      <c r="L8" s="16">
        <f t="shared" si="3"/>
        <v>5.1376852317430268</v>
      </c>
      <c r="M8" s="16">
        <f t="shared" si="3"/>
        <v>5.2473968229839629</v>
      </c>
    </row>
    <row r="9" spans="1:15" x14ac:dyDescent="0.2">
      <c r="B9" s="13"/>
      <c r="C9" s="15"/>
      <c r="D9" s="15"/>
      <c r="E9" s="15"/>
      <c r="F9" s="15"/>
      <c r="G9" s="15"/>
      <c r="H9" s="15"/>
      <c r="I9" s="15"/>
      <c r="J9" s="62"/>
      <c r="K9" s="19"/>
      <c r="L9" s="19"/>
      <c r="M9" s="19"/>
      <c r="O9" s="13"/>
    </row>
    <row r="10" spans="1:15" x14ac:dyDescent="0.2">
      <c r="A10" s="27" t="s">
        <v>119</v>
      </c>
      <c r="B10" s="27" t="s">
        <v>105</v>
      </c>
      <c r="C10" s="18">
        <v>307</v>
      </c>
      <c r="D10" s="18">
        <v>282</v>
      </c>
      <c r="E10" s="18">
        <v>307</v>
      </c>
      <c r="F10" s="18"/>
      <c r="G10" s="18">
        <v>8333</v>
      </c>
      <c r="H10" s="18">
        <v>8384</v>
      </c>
      <c r="I10" s="18">
        <v>8263</v>
      </c>
      <c r="J10" s="61"/>
      <c r="K10" s="19">
        <f>C10/G10*100</f>
        <v>3.6841473658946358</v>
      </c>
      <c r="L10" s="19">
        <f t="shared" ref="K10:M13" si="4">D10/H10*100</f>
        <v>3.3635496183206106</v>
      </c>
      <c r="M10" s="19">
        <f t="shared" si="4"/>
        <v>3.7153576182984387</v>
      </c>
      <c r="O10" s="13"/>
    </row>
    <row r="11" spans="1:15" x14ac:dyDescent="0.2">
      <c r="A11" s="27" t="s">
        <v>120</v>
      </c>
      <c r="B11" s="27" t="s">
        <v>106</v>
      </c>
      <c r="C11" s="18">
        <v>1604</v>
      </c>
      <c r="D11" s="18">
        <v>1682</v>
      </c>
      <c r="E11" s="18">
        <v>1708</v>
      </c>
      <c r="F11" s="18"/>
      <c r="G11" s="18">
        <v>32641</v>
      </c>
      <c r="H11" s="18">
        <v>32610</v>
      </c>
      <c r="I11" s="18">
        <v>32937</v>
      </c>
      <c r="J11" s="61"/>
      <c r="K11" s="19">
        <f t="shared" si="4"/>
        <v>4.9140651328084308</v>
      </c>
      <c r="L11" s="19">
        <f t="shared" si="4"/>
        <v>5.1579270162526836</v>
      </c>
      <c r="M11" s="19">
        <f t="shared" si="4"/>
        <v>5.1856574672860312</v>
      </c>
      <c r="O11" s="13"/>
    </row>
    <row r="12" spans="1:15" x14ac:dyDescent="0.2">
      <c r="B12" s="30" t="s">
        <v>295</v>
      </c>
      <c r="C12" s="18">
        <v>335</v>
      </c>
      <c r="D12" s="18">
        <v>339</v>
      </c>
      <c r="E12" s="18">
        <v>330</v>
      </c>
      <c r="F12" s="18"/>
      <c r="G12" s="18">
        <v>9953</v>
      </c>
      <c r="H12" s="18">
        <v>9942</v>
      </c>
      <c r="I12" s="18">
        <v>9108</v>
      </c>
      <c r="J12" s="61"/>
      <c r="K12" s="19">
        <f t="shared" si="4"/>
        <v>3.3658193509494625</v>
      </c>
      <c r="L12" s="19">
        <f t="shared" si="4"/>
        <v>3.4097767048883525</v>
      </c>
      <c r="M12" s="19">
        <f t="shared" si="4"/>
        <v>3.6231884057971016</v>
      </c>
      <c r="O12" s="13"/>
    </row>
    <row r="13" spans="1:15" s="13" customFormat="1" x14ac:dyDescent="0.2">
      <c r="B13" s="33" t="s">
        <v>296</v>
      </c>
      <c r="C13" s="15">
        <v>2246</v>
      </c>
      <c r="D13" s="15">
        <v>2303</v>
      </c>
      <c r="E13" s="15">
        <v>2345</v>
      </c>
      <c r="F13" s="15"/>
      <c r="G13" s="15">
        <v>50927</v>
      </c>
      <c r="H13" s="15">
        <v>50936</v>
      </c>
      <c r="I13" s="15">
        <v>50308</v>
      </c>
      <c r="J13" s="62"/>
      <c r="K13" s="16">
        <f t="shared" si="4"/>
        <v>4.4102342568774908</v>
      </c>
      <c r="L13" s="16">
        <f t="shared" si="4"/>
        <v>4.5213601382126596</v>
      </c>
      <c r="M13" s="16">
        <f t="shared" si="4"/>
        <v>4.6612864753120782</v>
      </c>
    </row>
    <row r="14" spans="1:15" x14ac:dyDescent="0.2">
      <c r="B14" s="13"/>
      <c r="C14" s="15"/>
      <c r="D14" s="15"/>
      <c r="E14" s="15"/>
      <c r="F14" s="15"/>
      <c r="G14" s="15"/>
      <c r="H14" s="15"/>
      <c r="I14" s="15"/>
      <c r="J14" s="62"/>
      <c r="K14" s="19"/>
      <c r="L14" s="19"/>
      <c r="M14" s="19"/>
      <c r="O14" s="13"/>
    </row>
    <row r="15" spans="1:15" x14ac:dyDescent="0.2">
      <c r="A15" s="27" t="s">
        <v>108</v>
      </c>
      <c r="B15" s="27" t="s">
        <v>105</v>
      </c>
      <c r="C15" s="18">
        <v>148</v>
      </c>
      <c r="D15" s="18">
        <v>134</v>
      </c>
      <c r="E15" s="18">
        <v>140</v>
      </c>
      <c r="F15" s="18"/>
      <c r="G15" s="18">
        <v>8214</v>
      </c>
      <c r="H15" s="18">
        <v>8283</v>
      </c>
      <c r="I15" s="18">
        <v>8097</v>
      </c>
      <c r="J15" s="61"/>
      <c r="K15" s="19">
        <f t="shared" ref="K15:M18" si="5">C15/G15*100</f>
        <v>1.8018018018018018</v>
      </c>
      <c r="L15" s="19">
        <f t="shared" si="5"/>
        <v>1.6177713388868766</v>
      </c>
      <c r="M15" s="19">
        <f t="shared" si="5"/>
        <v>1.729035445226627</v>
      </c>
      <c r="O15" s="13"/>
    </row>
    <row r="16" spans="1:15" x14ac:dyDescent="0.2">
      <c r="B16" s="27" t="s">
        <v>106</v>
      </c>
      <c r="C16" s="18">
        <v>1040</v>
      </c>
      <c r="D16" s="18">
        <v>1138</v>
      </c>
      <c r="E16" s="18">
        <v>982</v>
      </c>
      <c r="F16" s="18"/>
      <c r="G16" s="18">
        <v>36640</v>
      </c>
      <c r="H16" s="18">
        <v>36688</v>
      </c>
      <c r="I16" s="18">
        <v>36969</v>
      </c>
      <c r="J16" s="61"/>
      <c r="K16" s="19">
        <f t="shared" si="5"/>
        <v>2.8384279475982535</v>
      </c>
      <c r="L16" s="19">
        <f t="shared" si="5"/>
        <v>3.1018316615787178</v>
      </c>
      <c r="M16" s="19">
        <f t="shared" si="5"/>
        <v>2.6562795855987447</v>
      </c>
      <c r="O16" s="13"/>
    </row>
    <row r="17" spans="1:15" x14ac:dyDescent="0.2">
      <c r="B17" s="30" t="s">
        <v>295</v>
      </c>
      <c r="C17" s="18">
        <v>275</v>
      </c>
      <c r="D17" s="18">
        <v>268</v>
      </c>
      <c r="E17" s="18">
        <v>267</v>
      </c>
      <c r="F17" s="18"/>
      <c r="G17" s="18">
        <v>11345</v>
      </c>
      <c r="H17" s="18">
        <v>11279</v>
      </c>
      <c r="I17" s="18">
        <v>10308</v>
      </c>
      <c r="J17" s="61"/>
      <c r="K17" s="19">
        <f t="shared" si="5"/>
        <v>2.4239753195240197</v>
      </c>
      <c r="L17" s="19">
        <f t="shared" si="5"/>
        <v>2.3760971717350832</v>
      </c>
      <c r="M17" s="19">
        <f t="shared" si="5"/>
        <v>2.5902211874272409</v>
      </c>
      <c r="O17" s="13"/>
    </row>
    <row r="18" spans="1:15" s="13" customFormat="1" x14ac:dyDescent="0.2">
      <c r="B18" s="33" t="s">
        <v>296</v>
      </c>
      <c r="C18" s="15">
        <v>1463</v>
      </c>
      <c r="D18" s="15">
        <v>1540</v>
      </c>
      <c r="E18" s="15">
        <v>1389</v>
      </c>
      <c r="F18" s="15"/>
      <c r="G18" s="15">
        <v>56199</v>
      </c>
      <c r="H18" s="15">
        <v>56250</v>
      </c>
      <c r="I18" s="15">
        <v>55374</v>
      </c>
      <c r="J18" s="62"/>
      <c r="K18" s="16">
        <f t="shared" si="5"/>
        <v>2.6032491681346643</v>
      </c>
      <c r="L18" s="16">
        <f t="shared" si="5"/>
        <v>2.7377777777777776</v>
      </c>
      <c r="M18" s="16">
        <f t="shared" si="5"/>
        <v>2.5083974428432114</v>
      </c>
    </row>
    <row r="19" spans="1:15" x14ac:dyDescent="0.2">
      <c r="B19" s="13"/>
      <c r="C19" s="15"/>
      <c r="D19" s="15"/>
      <c r="E19" s="15"/>
      <c r="F19" s="15"/>
      <c r="G19" s="15"/>
      <c r="H19" s="15"/>
      <c r="I19" s="15"/>
      <c r="J19" s="62"/>
      <c r="K19" s="19"/>
      <c r="L19" s="19"/>
      <c r="M19" s="19"/>
      <c r="O19" s="13"/>
    </row>
    <row r="20" spans="1:15" x14ac:dyDescent="0.2">
      <c r="A20" s="27" t="s">
        <v>109</v>
      </c>
      <c r="B20" s="27" t="s">
        <v>105</v>
      </c>
      <c r="C20" s="18">
        <v>86</v>
      </c>
      <c r="D20" s="18">
        <v>77</v>
      </c>
      <c r="E20" s="18">
        <v>76</v>
      </c>
      <c r="F20" s="18"/>
      <c r="G20" s="18">
        <v>5442</v>
      </c>
      <c r="H20" s="18">
        <v>5455</v>
      </c>
      <c r="I20" s="18">
        <v>5140</v>
      </c>
      <c r="J20" s="61"/>
      <c r="K20" s="19">
        <f t="shared" ref="K20:M23" si="6">C20/G20*100</f>
        <v>1.5803013597941933</v>
      </c>
      <c r="L20" s="19">
        <f t="shared" si="6"/>
        <v>1.4115490375802016</v>
      </c>
      <c r="M20" s="19">
        <f t="shared" si="6"/>
        <v>1.4785992217898831</v>
      </c>
      <c r="O20" s="13"/>
    </row>
    <row r="21" spans="1:15" x14ac:dyDescent="0.2">
      <c r="B21" s="27" t="s">
        <v>106</v>
      </c>
      <c r="C21" s="18">
        <v>963</v>
      </c>
      <c r="D21" s="18">
        <v>1006</v>
      </c>
      <c r="E21" s="18">
        <v>955</v>
      </c>
      <c r="F21" s="18"/>
      <c r="G21" s="18">
        <v>33926</v>
      </c>
      <c r="H21" s="18">
        <v>33872</v>
      </c>
      <c r="I21" s="18">
        <v>34245</v>
      </c>
      <c r="J21" s="61"/>
      <c r="K21" s="19">
        <f t="shared" si="6"/>
        <v>2.8385309202381652</v>
      </c>
      <c r="L21" s="19">
        <f t="shared" si="6"/>
        <v>2.9700047236655642</v>
      </c>
      <c r="M21" s="19">
        <f t="shared" si="6"/>
        <v>2.7887282815009491</v>
      </c>
      <c r="O21" s="13"/>
    </row>
    <row r="22" spans="1:15" x14ac:dyDescent="0.2">
      <c r="B22" s="30" t="s">
        <v>295</v>
      </c>
      <c r="C22" s="18">
        <v>298</v>
      </c>
      <c r="D22" s="18">
        <v>329</v>
      </c>
      <c r="E22" s="18">
        <v>272</v>
      </c>
      <c r="F22" s="18"/>
      <c r="G22" s="18">
        <v>10870</v>
      </c>
      <c r="H22" s="18">
        <v>10854</v>
      </c>
      <c r="I22" s="18">
        <v>9884</v>
      </c>
      <c r="J22" s="61"/>
      <c r="K22" s="19">
        <f t="shared" si="6"/>
        <v>2.7414903403863846</v>
      </c>
      <c r="L22" s="19">
        <f t="shared" si="6"/>
        <v>3.0311405933296482</v>
      </c>
      <c r="M22" s="19">
        <f t="shared" si="6"/>
        <v>2.7519222986645087</v>
      </c>
      <c r="O22" s="13"/>
    </row>
    <row r="23" spans="1:15" s="13" customFormat="1" x14ac:dyDescent="0.2">
      <c r="B23" s="33" t="s">
        <v>296</v>
      </c>
      <c r="C23" s="15">
        <v>1347</v>
      </c>
      <c r="D23" s="15">
        <v>1412</v>
      </c>
      <c r="E23" s="15">
        <v>1303</v>
      </c>
      <c r="F23" s="15"/>
      <c r="G23" s="15">
        <v>50238</v>
      </c>
      <c r="H23" s="15">
        <v>50181</v>
      </c>
      <c r="I23" s="15">
        <v>49269</v>
      </c>
      <c r="J23" s="62"/>
      <c r="K23" s="16">
        <f t="shared" si="6"/>
        <v>2.681237310402484</v>
      </c>
      <c r="L23" s="16">
        <f t="shared" si="6"/>
        <v>2.8138139933440942</v>
      </c>
      <c r="M23" s="16">
        <f t="shared" si="6"/>
        <v>2.6446650023341247</v>
      </c>
    </row>
    <row r="24" spans="1:15" x14ac:dyDescent="0.2">
      <c r="B24" s="13"/>
      <c r="C24" s="15"/>
      <c r="D24" s="15"/>
      <c r="E24" s="15"/>
      <c r="F24" s="15"/>
      <c r="G24" s="15"/>
      <c r="H24" s="15"/>
      <c r="I24" s="15"/>
      <c r="J24" s="62"/>
      <c r="K24" s="19"/>
      <c r="L24" s="19"/>
      <c r="M24" s="19"/>
      <c r="O24" s="13"/>
    </row>
    <row r="25" spans="1:15" x14ac:dyDescent="0.2">
      <c r="A25" s="1" t="s">
        <v>217</v>
      </c>
      <c r="B25" s="27" t="s">
        <v>105</v>
      </c>
      <c r="C25" s="18">
        <v>175</v>
      </c>
      <c r="D25" s="18">
        <v>139</v>
      </c>
      <c r="E25" s="18">
        <v>170</v>
      </c>
      <c r="F25" s="18"/>
      <c r="G25" s="18">
        <v>16068</v>
      </c>
      <c r="H25" s="18">
        <v>15700</v>
      </c>
      <c r="I25" s="18">
        <v>15538</v>
      </c>
      <c r="J25" s="18">
        <v>0</v>
      </c>
      <c r="K25" s="19">
        <f t="shared" ref="K25:M28" si="7">C25/G25*100</f>
        <v>1.0891212347523027</v>
      </c>
      <c r="L25" s="19">
        <f t="shared" si="7"/>
        <v>0.88535031847133749</v>
      </c>
      <c r="M25" s="19">
        <f t="shared" si="7"/>
        <v>1.0940919037199124</v>
      </c>
      <c r="O25" s="13"/>
    </row>
    <row r="26" spans="1:15" x14ac:dyDescent="0.2">
      <c r="B26" s="27" t="s">
        <v>106</v>
      </c>
      <c r="C26" s="18">
        <v>1849</v>
      </c>
      <c r="D26" s="18">
        <v>1993</v>
      </c>
      <c r="E26" s="18">
        <v>1952</v>
      </c>
      <c r="F26" s="18"/>
      <c r="G26" s="18">
        <v>70221</v>
      </c>
      <c r="H26" s="18">
        <v>70168</v>
      </c>
      <c r="I26" s="18">
        <v>70651</v>
      </c>
      <c r="J26" s="61"/>
      <c r="K26" s="19">
        <f t="shared" si="7"/>
        <v>2.6331154497942211</v>
      </c>
      <c r="L26" s="19">
        <f t="shared" si="7"/>
        <v>2.8403260745639036</v>
      </c>
      <c r="M26" s="19">
        <f t="shared" si="7"/>
        <v>2.7628766754893777</v>
      </c>
      <c r="O26" s="13"/>
    </row>
    <row r="27" spans="1:15" x14ac:dyDescent="0.2">
      <c r="B27" s="30" t="s">
        <v>295</v>
      </c>
      <c r="C27" s="18">
        <v>545</v>
      </c>
      <c r="D27" s="18">
        <v>578</v>
      </c>
      <c r="E27" s="18">
        <v>496</v>
      </c>
      <c r="F27" s="18"/>
      <c r="G27" s="18">
        <v>21264</v>
      </c>
      <c r="H27" s="18">
        <v>21235</v>
      </c>
      <c r="I27" s="18">
        <v>19406</v>
      </c>
      <c r="J27" s="61"/>
      <c r="K27" s="19">
        <f t="shared" si="7"/>
        <v>2.5630173062452974</v>
      </c>
      <c r="L27" s="19">
        <f t="shared" si="7"/>
        <v>2.7219213562514719</v>
      </c>
      <c r="M27" s="19">
        <f t="shared" si="7"/>
        <v>2.5559105431309903</v>
      </c>
      <c r="O27" s="13"/>
    </row>
    <row r="28" spans="1:15" s="13" customFormat="1" x14ac:dyDescent="0.2">
      <c r="B28" s="33" t="s">
        <v>296</v>
      </c>
      <c r="C28" s="15">
        <v>2569</v>
      </c>
      <c r="D28" s="15">
        <v>2710</v>
      </c>
      <c r="E28" s="15">
        <v>2618</v>
      </c>
      <c r="F28" s="15"/>
      <c r="G28" s="15">
        <v>107553</v>
      </c>
      <c r="H28" s="15">
        <v>107103</v>
      </c>
      <c r="I28" s="15">
        <v>105595</v>
      </c>
      <c r="J28" s="62"/>
      <c r="K28" s="16">
        <f t="shared" si="7"/>
        <v>2.3885898115347781</v>
      </c>
      <c r="L28" s="16">
        <f t="shared" si="7"/>
        <v>2.5302745954828532</v>
      </c>
      <c r="M28" s="16">
        <f t="shared" si="7"/>
        <v>2.479284057010275</v>
      </c>
    </row>
    <row r="29" spans="1:15" x14ac:dyDescent="0.2">
      <c r="B29" s="13"/>
      <c r="C29" s="15"/>
      <c r="D29" s="15"/>
      <c r="E29" s="15"/>
      <c r="F29" s="15"/>
      <c r="G29" s="15"/>
      <c r="H29" s="15"/>
      <c r="I29" s="15"/>
      <c r="J29" s="62"/>
      <c r="K29" s="19"/>
      <c r="L29" s="19"/>
      <c r="M29" s="19"/>
      <c r="O29" s="13"/>
    </row>
    <row r="30" spans="1:15" x14ac:dyDescent="0.2">
      <c r="A30" s="27" t="s">
        <v>110</v>
      </c>
      <c r="B30" s="27" t="s">
        <v>105</v>
      </c>
      <c r="C30" s="18">
        <v>229</v>
      </c>
      <c r="D30" s="18">
        <v>196</v>
      </c>
      <c r="E30" s="18">
        <v>201</v>
      </c>
      <c r="F30" s="18"/>
      <c r="G30" s="18">
        <v>10958</v>
      </c>
      <c r="H30" s="18">
        <v>10995</v>
      </c>
      <c r="I30" s="18">
        <v>10640</v>
      </c>
      <c r="J30" s="61"/>
      <c r="K30" s="19">
        <f t="shared" ref="K30:M33" si="8">C30/G30*100</f>
        <v>2.0897974082861834</v>
      </c>
      <c r="L30" s="19">
        <f t="shared" si="8"/>
        <v>1.7826284674852206</v>
      </c>
      <c r="M30" s="19">
        <f t="shared" si="8"/>
        <v>1.8890977443609025</v>
      </c>
      <c r="O30" s="13"/>
    </row>
    <row r="31" spans="1:15" x14ac:dyDescent="0.2">
      <c r="B31" s="27" t="s">
        <v>106</v>
      </c>
      <c r="C31" s="18">
        <v>1584</v>
      </c>
      <c r="D31" s="18">
        <v>1701</v>
      </c>
      <c r="E31" s="18">
        <v>1695</v>
      </c>
      <c r="F31" s="18"/>
      <c r="G31" s="18">
        <v>55649</v>
      </c>
      <c r="H31" s="18">
        <v>55719</v>
      </c>
      <c r="I31" s="18">
        <v>56266</v>
      </c>
      <c r="J31" s="61"/>
      <c r="K31" s="19">
        <f t="shared" si="8"/>
        <v>2.8464123344534493</v>
      </c>
      <c r="L31" s="19">
        <f t="shared" si="8"/>
        <v>3.0528186076562753</v>
      </c>
      <c r="M31" s="19">
        <f t="shared" si="8"/>
        <v>3.0124764511427862</v>
      </c>
      <c r="O31" s="13"/>
    </row>
    <row r="32" spans="1:15" x14ac:dyDescent="0.2">
      <c r="B32" s="30" t="s">
        <v>295</v>
      </c>
      <c r="C32" s="18">
        <v>577</v>
      </c>
      <c r="D32" s="18">
        <v>605</v>
      </c>
      <c r="E32" s="18">
        <v>522</v>
      </c>
      <c r="F32" s="18"/>
      <c r="G32" s="18">
        <v>21958</v>
      </c>
      <c r="H32" s="18">
        <v>21933</v>
      </c>
      <c r="I32" s="18">
        <v>20044</v>
      </c>
      <c r="J32" s="61"/>
      <c r="K32" s="19">
        <f t="shared" si="8"/>
        <v>2.6277438746698243</v>
      </c>
      <c r="L32" s="19">
        <f t="shared" si="8"/>
        <v>2.7584005835954954</v>
      </c>
      <c r="M32" s="19">
        <f t="shared" si="8"/>
        <v>2.6042706046697268</v>
      </c>
      <c r="O32" s="13"/>
    </row>
    <row r="33" spans="1:15" s="13" customFormat="1" x14ac:dyDescent="0.2">
      <c r="B33" s="33" t="s">
        <v>296</v>
      </c>
      <c r="C33" s="15">
        <v>2390</v>
      </c>
      <c r="D33" s="15">
        <v>2502</v>
      </c>
      <c r="E33" s="15">
        <v>2418</v>
      </c>
      <c r="F33" s="15"/>
      <c r="G33" s="15">
        <v>88565</v>
      </c>
      <c r="H33" s="15">
        <v>88647</v>
      </c>
      <c r="I33" s="15">
        <v>86950</v>
      </c>
      <c r="J33" s="62"/>
      <c r="K33" s="16">
        <f t="shared" si="8"/>
        <v>2.6985829616665726</v>
      </c>
      <c r="L33" s="16">
        <f t="shared" si="8"/>
        <v>2.8224305391045381</v>
      </c>
      <c r="M33" s="16">
        <f t="shared" si="8"/>
        <v>2.7809085681426109</v>
      </c>
    </row>
    <row r="34" spans="1:15" x14ac:dyDescent="0.2">
      <c r="B34" s="13"/>
      <c r="C34" s="15"/>
      <c r="D34" s="15"/>
      <c r="E34" s="15"/>
      <c r="F34" s="15"/>
      <c r="G34" s="15"/>
      <c r="H34" s="15"/>
      <c r="I34" s="15"/>
      <c r="J34" s="62"/>
      <c r="K34" s="19"/>
      <c r="L34" s="19"/>
      <c r="M34" s="19"/>
      <c r="O34" s="13"/>
    </row>
    <row r="35" spans="1:15" x14ac:dyDescent="0.2">
      <c r="A35" s="27" t="s">
        <v>121</v>
      </c>
      <c r="B35" s="27" t="s">
        <v>105</v>
      </c>
      <c r="C35" s="18">
        <v>313</v>
      </c>
      <c r="D35" s="18">
        <v>291</v>
      </c>
      <c r="E35" s="18">
        <v>318</v>
      </c>
      <c r="F35" s="18"/>
      <c r="G35" s="18">
        <v>10011</v>
      </c>
      <c r="H35" s="18">
        <v>10060</v>
      </c>
      <c r="I35" s="18">
        <v>9791</v>
      </c>
      <c r="J35" s="61"/>
      <c r="K35" s="19">
        <f t="shared" ref="K35:M38" si="9">C35/G35*100</f>
        <v>3.1265607831385474</v>
      </c>
      <c r="L35" s="19">
        <f t="shared" si="9"/>
        <v>2.892644135188867</v>
      </c>
      <c r="M35" s="19">
        <f t="shared" si="9"/>
        <v>3.2478807067715247</v>
      </c>
      <c r="O35" s="13"/>
    </row>
    <row r="36" spans="1:15" x14ac:dyDescent="0.2">
      <c r="A36" s="27" t="s">
        <v>122</v>
      </c>
      <c r="B36" s="27" t="s">
        <v>106</v>
      </c>
      <c r="C36" s="18">
        <v>1928</v>
      </c>
      <c r="D36" s="18">
        <v>1984</v>
      </c>
      <c r="E36" s="18">
        <v>2067</v>
      </c>
      <c r="F36" s="18"/>
      <c r="G36" s="18">
        <v>51647</v>
      </c>
      <c r="H36" s="18">
        <v>51543</v>
      </c>
      <c r="I36" s="18">
        <v>51600</v>
      </c>
      <c r="J36" s="18">
        <v>0</v>
      </c>
      <c r="K36" s="19">
        <f t="shared" si="9"/>
        <v>3.7330338645032621</v>
      </c>
      <c r="L36" s="19">
        <f t="shared" si="9"/>
        <v>3.8492132782337074</v>
      </c>
      <c r="M36" s="19">
        <f t="shared" si="9"/>
        <v>4.0058139534883717</v>
      </c>
      <c r="O36" s="13"/>
    </row>
    <row r="37" spans="1:15" x14ac:dyDescent="0.2">
      <c r="B37" s="30" t="s">
        <v>295</v>
      </c>
      <c r="C37" s="18">
        <v>393</v>
      </c>
      <c r="D37" s="18">
        <v>424</v>
      </c>
      <c r="E37" s="18">
        <v>400</v>
      </c>
      <c r="F37" s="18"/>
      <c r="G37" s="18">
        <v>13424</v>
      </c>
      <c r="H37" s="18">
        <v>13387</v>
      </c>
      <c r="I37" s="18">
        <v>12348</v>
      </c>
      <c r="J37" s="61"/>
      <c r="K37" s="19">
        <f t="shared" si="9"/>
        <v>2.9275923718712753</v>
      </c>
      <c r="L37" s="19">
        <f t="shared" si="9"/>
        <v>3.1672518114588781</v>
      </c>
      <c r="M37" s="19">
        <f t="shared" si="9"/>
        <v>3.2393909944930357</v>
      </c>
      <c r="O37" s="13"/>
    </row>
    <row r="38" spans="1:15" s="13" customFormat="1" x14ac:dyDescent="0.2">
      <c r="B38" s="33" t="s">
        <v>296</v>
      </c>
      <c r="C38" s="15">
        <v>2634</v>
      </c>
      <c r="D38" s="15">
        <v>2699</v>
      </c>
      <c r="E38" s="15">
        <v>2785</v>
      </c>
      <c r="F38" s="15"/>
      <c r="G38" s="15">
        <v>75082</v>
      </c>
      <c r="H38" s="15">
        <v>74990</v>
      </c>
      <c r="I38" s="15">
        <v>73739</v>
      </c>
      <c r="J38" s="62"/>
      <c r="K38" s="16">
        <f t="shared" si="9"/>
        <v>3.5081644069151063</v>
      </c>
      <c r="L38" s="16">
        <f t="shared" si="9"/>
        <v>3.5991465528737168</v>
      </c>
      <c r="M38" s="16">
        <f t="shared" si="9"/>
        <v>3.7768345109101022</v>
      </c>
    </row>
    <row r="39" spans="1:15" x14ac:dyDescent="0.2">
      <c r="B39" s="13"/>
      <c r="C39" s="15"/>
      <c r="D39" s="15"/>
      <c r="E39" s="15"/>
      <c r="F39" s="15"/>
      <c r="G39" s="15"/>
      <c r="H39" s="15"/>
      <c r="I39" s="15"/>
      <c r="J39" s="62"/>
      <c r="K39" s="19"/>
      <c r="L39" s="19"/>
      <c r="M39" s="19"/>
      <c r="O39" s="13"/>
    </row>
    <row r="40" spans="1:15" x14ac:dyDescent="0.2">
      <c r="A40" s="27" t="s">
        <v>112</v>
      </c>
      <c r="B40" s="27" t="s">
        <v>105</v>
      </c>
      <c r="C40" s="18">
        <v>143</v>
      </c>
      <c r="D40" s="18">
        <v>114</v>
      </c>
      <c r="E40" s="18">
        <v>103</v>
      </c>
      <c r="F40" s="18"/>
      <c r="G40" s="18">
        <v>4347</v>
      </c>
      <c r="H40" s="18">
        <v>4322</v>
      </c>
      <c r="I40" s="18">
        <v>4279</v>
      </c>
      <c r="J40" s="61"/>
      <c r="K40" s="19">
        <f t="shared" ref="K40:M43" si="10">C40/G40*100</f>
        <v>3.2896250287554634</v>
      </c>
      <c r="L40" s="19">
        <f t="shared" si="10"/>
        <v>2.6376677464136975</v>
      </c>
      <c r="M40" s="19">
        <f t="shared" si="10"/>
        <v>2.4071044636597336</v>
      </c>
      <c r="O40" s="13"/>
    </row>
    <row r="41" spans="1:15" x14ac:dyDescent="0.2">
      <c r="B41" s="27" t="s">
        <v>106</v>
      </c>
      <c r="C41" s="18">
        <v>812</v>
      </c>
      <c r="D41" s="18">
        <v>889</v>
      </c>
      <c r="E41" s="18">
        <v>761</v>
      </c>
      <c r="F41" s="18"/>
      <c r="G41" s="18">
        <v>21024</v>
      </c>
      <c r="H41" s="18">
        <v>21003</v>
      </c>
      <c r="I41" s="18">
        <v>21186</v>
      </c>
      <c r="J41" s="61"/>
      <c r="K41" s="19">
        <f t="shared" si="10"/>
        <v>3.8622526636225265</v>
      </c>
      <c r="L41" s="19">
        <f t="shared" si="10"/>
        <v>4.2327286578107888</v>
      </c>
      <c r="M41" s="19">
        <f t="shared" si="10"/>
        <v>3.5919947134900405</v>
      </c>
      <c r="O41" s="13"/>
    </row>
    <row r="42" spans="1:15" x14ac:dyDescent="0.2">
      <c r="B42" s="30" t="s">
        <v>295</v>
      </c>
      <c r="C42" s="18">
        <v>204</v>
      </c>
      <c r="D42" s="18">
        <v>206</v>
      </c>
      <c r="E42" s="18">
        <v>196</v>
      </c>
      <c r="F42" s="18"/>
      <c r="G42" s="18">
        <v>6524</v>
      </c>
      <c r="H42" s="18">
        <v>6507</v>
      </c>
      <c r="I42" s="18">
        <v>6077</v>
      </c>
      <c r="J42" s="61"/>
      <c r="K42" s="19">
        <f t="shared" si="10"/>
        <v>3.1269160024524831</v>
      </c>
      <c r="L42" s="19">
        <f t="shared" si="10"/>
        <v>3.1658214230828339</v>
      </c>
      <c r="M42" s="19">
        <f t="shared" si="10"/>
        <v>3.2252756294224123</v>
      </c>
      <c r="O42" s="13"/>
    </row>
    <row r="43" spans="1:15" s="13" customFormat="1" x14ac:dyDescent="0.2">
      <c r="B43" s="33" t="s">
        <v>296</v>
      </c>
      <c r="C43" s="15">
        <v>1159</v>
      </c>
      <c r="D43" s="15">
        <v>1209</v>
      </c>
      <c r="E43" s="15">
        <v>1060</v>
      </c>
      <c r="F43" s="15"/>
      <c r="G43" s="15">
        <v>31895</v>
      </c>
      <c r="H43" s="15">
        <v>31832</v>
      </c>
      <c r="I43" s="15">
        <v>31542</v>
      </c>
      <c r="J43" s="62"/>
      <c r="K43" s="16">
        <f t="shared" si="10"/>
        <v>3.6337984010032924</v>
      </c>
      <c r="L43" s="16">
        <f t="shared" si="10"/>
        <v>3.798064840412164</v>
      </c>
      <c r="M43" s="16">
        <f t="shared" si="10"/>
        <v>3.3605985669900451</v>
      </c>
    </row>
    <row r="44" spans="1:15" x14ac:dyDescent="0.2">
      <c r="B44" s="13"/>
      <c r="C44" s="15"/>
      <c r="D44" s="15"/>
      <c r="E44" s="15"/>
      <c r="F44" s="15"/>
      <c r="G44" s="15"/>
      <c r="H44" s="15"/>
      <c r="I44" s="15"/>
      <c r="J44" s="62"/>
      <c r="K44" s="19"/>
      <c r="L44" s="19"/>
      <c r="M44" s="19"/>
      <c r="O44" s="13"/>
    </row>
    <row r="45" spans="1:15" x14ac:dyDescent="0.2">
      <c r="A45" s="27" t="s">
        <v>113</v>
      </c>
      <c r="B45" s="27" t="s">
        <v>105</v>
      </c>
      <c r="C45" s="18">
        <v>184</v>
      </c>
      <c r="D45" s="18">
        <v>176</v>
      </c>
      <c r="E45" s="18">
        <v>201</v>
      </c>
      <c r="F45" s="18"/>
      <c r="G45" s="18">
        <v>6268</v>
      </c>
      <c r="H45" s="18">
        <v>6256</v>
      </c>
      <c r="I45" s="18">
        <v>6118</v>
      </c>
      <c r="J45" s="61">
        <v>0</v>
      </c>
      <c r="K45" s="19">
        <f t="shared" ref="K45:M52" si="11">C45/G45*100</f>
        <v>2.9355456285896619</v>
      </c>
      <c r="L45" s="19">
        <f t="shared" si="11"/>
        <v>2.8132992327365729</v>
      </c>
      <c r="M45" s="19">
        <f t="shared" si="11"/>
        <v>3.2853873814972214</v>
      </c>
      <c r="O45" s="13"/>
    </row>
    <row r="46" spans="1:15" x14ac:dyDescent="0.2">
      <c r="B46" s="27" t="s">
        <v>106</v>
      </c>
      <c r="C46" s="18">
        <v>1059</v>
      </c>
      <c r="D46" s="18">
        <v>1090</v>
      </c>
      <c r="E46" s="18">
        <v>1087</v>
      </c>
      <c r="F46" s="18"/>
      <c r="G46" s="18">
        <v>27411</v>
      </c>
      <c r="H46" s="18">
        <v>27410</v>
      </c>
      <c r="I46" s="18">
        <v>27330</v>
      </c>
      <c r="J46" s="61">
        <v>0</v>
      </c>
      <c r="K46" s="19">
        <f t="shared" si="11"/>
        <v>3.863412498631936</v>
      </c>
      <c r="L46" s="19">
        <f t="shared" si="11"/>
        <v>3.9766508573513319</v>
      </c>
      <c r="M46" s="19">
        <f t="shared" si="11"/>
        <v>3.977314306622759</v>
      </c>
      <c r="O46" s="13"/>
    </row>
    <row r="47" spans="1:15" x14ac:dyDescent="0.2">
      <c r="B47" s="30" t="s">
        <v>295</v>
      </c>
      <c r="C47" s="18">
        <v>244</v>
      </c>
      <c r="D47" s="18">
        <v>254</v>
      </c>
      <c r="E47" s="18">
        <v>243</v>
      </c>
      <c r="F47" s="18"/>
      <c r="G47" s="18">
        <v>8143</v>
      </c>
      <c r="H47" s="18">
        <v>8131</v>
      </c>
      <c r="I47" s="18">
        <v>7390</v>
      </c>
      <c r="J47" s="61">
        <v>0</v>
      </c>
      <c r="K47" s="19">
        <f t="shared" si="11"/>
        <v>2.9964386589708951</v>
      </c>
      <c r="L47" s="19">
        <f t="shared" si="11"/>
        <v>3.1238470052884026</v>
      </c>
      <c r="M47" s="19">
        <f t="shared" si="11"/>
        <v>3.2882273342354531</v>
      </c>
      <c r="O47" s="13"/>
    </row>
    <row r="48" spans="1:15" s="13" customFormat="1" x14ac:dyDescent="0.2">
      <c r="B48" s="33" t="s">
        <v>296</v>
      </c>
      <c r="C48" s="15">
        <v>1487</v>
      </c>
      <c r="D48" s="15">
        <v>1520</v>
      </c>
      <c r="E48" s="15">
        <v>1531</v>
      </c>
      <c r="F48" s="15"/>
      <c r="G48" s="15">
        <v>41822</v>
      </c>
      <c r="H48" s="15">
        <v>41797</v>
      </c>
      <c r="I48" s="15">
        <v>40838</v>
      </c>
      <c r="J48" s="62">
        <v>0</v>
      </c>
      <c r="K48" s="16">
        <f t="shared" si="11"/>
        <v>3.5555449285065279</v>
      </c>
      <c r="L48" s="16">
        <f t="shared" si="11"/>
        <v>3.6366246381319232</v>
      </c>
      <c r="M48" s="16">
        <f t="shared" si="11"/>
        <v>3.7489593026103143</v>
      </c>
    </row>
    <row r="49" spans="1:15" s="13" customFormat="1" x14ac:dyDescent="0.2">
      <c r="C49" s="15"/>
      <c r="D49" s="15"/>
      <c r="E49" s="15"/>
      <c r="F49" s="15"/>
      <c r="G49" s="15"/>
      <c r="H49" s="15"/>
      <c r="I49" s="15"/>
      <c r="J49" s="62"/>
      <c r="K49" s="16"/>
      <c r="L49" s="16"/>
      <c r="M49" s="16"/>
    </row>
    <row r="50" spans="1:15" x14ac:dyDescent="0.2">
      <c r="A50" s="27" t="s">
        <v>198</v>
      </c>
      <c r="B50" s="27" t="s">
        <v>105</v>
      </c>
      <c r="C50" s="18">
        <v>283</v>
      </c>
      <c r="D50" s="18">
        <v>254</v>
      </c>
      <c r="E50" s="18">
        <v>251</v>
      </c>
      <c r="F50" s="18"/>
      <c r="G50" s="18">
        <v>11600</v>
      </c>
      <c r="H50" s="18">
        <v>11624</v>
      </c>
      <c r="I50" s="18">
        <v>11088</v>
      </c>
      <c r="J50" s="61"/>
      <c r="K50" s="19">
        <f t="shared" si="11"/>
        <v>2.4396551724137931</v>
      </c>
      <c r="L50" s="19">
        <f t="shared" si="11"/>
        <v>2.1851342050929112</v>
      </c>
      <c r="M50" s="19">
        <f t="shared" si="11"/>
        <v>2.2637085137085138</v>
      </c>
      <c r="O50" s="13"/>
    </row>
    <row r="51" spans="1:15" x14ac:dyDescent="0.2">
      <c r="B51" s="27" t="s">
        <v>106</v>
      </c>
      <c r="C51" s="18">
        <v>1856</v>
      </c>
      <c r="D51" s="18">
        <v>1948</v>
      </c>
      <c r="E51" s="18">
        <v>1815</v>
      </c>
      <c r="F51" s="18"/>
      <c r="G51" s="18">
        <v>61730</v>
      </c>
      <c r="H51" s="18">
        <v>61838</v>
      </c>
      <c r="I51" s="18">
        <v>61991</v>
      </c>
      <c r="J51" s="61"/>
      <c r="K51" s="19">
        <f t="shared" si="11"/>
        <v>3.0066418273124897</v>
      </c>
      <c r="L51" s="19">
        <f t="shared" si="11"/>
        <v>3.1501665642485204</v>
      </c>
      <c r="M51" s="19">
        <f t="shared" si="11"/>
        <v>2.9278443645045247</v>
      </c>
      <c r="O51" s="13"/>
    </row>
    <row r="52" spans="1:15" x14ac:dyDescent="0.2">
      <c r="B52" s="30" t="s">
        <v>295</v>
      </c>
      <c r="C52" s="18">
        <v>469</v>
      </c>
      <c r="D52" s="18">
        <v>484</v>
      </c>
      <c r="E52" s="18">
        <v>419</v>
      </c>
      <c r="F52" s="18"/>
      <c r="G52" s="18">
        <v>15860</v>
      </c>
      <c r="H52" s="18">
        <v>15856</v>
      </c>
      <c r="I52" s="18">
        <v>14362</v>
      </c>
      <c r="J52" s="61"/>
      <c r="K52" s="19">
        <f t="shared" si="11"/>
        <v>2.9571248423707437</v>
      </c>
      <c r="L52" s="19">
        <f t="shared" si="11"/>
        <v>3.0524722502522703</v>
      </c>
      <c r="M52" s="19">
        <f t="shared" si="11"/>
        <v>2.9174209720094697</v>
      </c>
      <c r="O52" s="13"/>
    </row>
    <row r="53" spans="1:15" x14ac:dyDescent="0.2">
      <c r="A53" s="13"/>
      <c r="B53" s="33" t="s">
        <v>296</v>
      </c>
      <c r="C53" s="15">
        <v>2608</v>
      </c>
      <c r="D53" s="15">
        <v>2686</v>
      </c>
      <c r="E53" s="15">
        <v>2485</v>
      </c>
      <c r="F53" s="15"/>
      <c r="G53" s="15">
        <v>89190</v>
      </c>
      <c r="H53" s="15">
        <v>89318</v>
      </c>
      <c r="I53" s="15">
        <v>87441</v>
      </c>
      <c r="J53" s="62"/>
      <c r="K53" s="16">
        <f>C53/G53*100</f>
        <v>2.9240946294427625</v>
      </c>
      <c r="L53" s="16">
        <f>D53/H53*100</f>
        <v>3.0072325846973733</v>
      </c>
      <c r="M53" s="16">
        <f>E53/I53*100</f>
        <v>2.8419162635376995</v>
      </c>
      <c r="O53" s="13"/>
    </row>
    <row r="54" spans="1:15" ht="26.25" customHeight="1" thickBot="1" x14ac:dyDescent="0.25">
      <c r="A54" s="201" t="str">
        <f>"fortsättning Tabell 14 Andelen öppet arbetslösa av befolkningen i stadsdelsområdena efter ålder över sista "&amp;(TEXT('Tab1'!$D$2,"MMMM"))&amp;" "&amp;TEXT('Tab1'!$D$2,"ÅÅÅÅ")</f>
        <v>fortsättning Tabell 14 Andelen öppet arbetslösa av befolkningen i stadsdelsområdena efter ålder över sista augusti 2026</v>
      </c>
      <c r="B54" s="209"/>
      <c r="C54" s="209"/>
      <c r="D54" s="209"/>
      <c r="E54" s="209"/>
      <c r="F54" s="209"/>
      <c r="G54" s="209"/>
      <c r="H54" s="209"/>
      <c r="I54" s="209"/>
      <c r="J54" s="209"/>
      <c r="K54" s="209"/>
      <c r="L54" s="209"/>
      <c r="M54" s="209"/>
      <c r="O54" s="13"/>
    </row>
    <row r="55" spans="1:15" x14ac:dyDescent="0.2">
      <c r="A55" s="57"/>
      <c r="B55" s="58"/>
      <c r="C55" s="59" t="s">
        <v>201</v>
      </c>
      <c r="D55" s="59"/>
      <c r="E55" s="59"/>
      <c r="F55" s="58"/>
      <c r="G55" s="59" t="s">
        <v>103</v>
      </c>
      <c r="H55" s="59"/>
      <c r="I55" s="59"/>
      <c r="J55" s="58"/>
      <c r="K55" s="63" t="s">
        <v>104</v>
      </c>
      <c r="L55" s="63"/>
      <c r="M55" s="63"/>
      <c r="O55" s="13"/>
    </row>
    <row r="56" spans="1:15" ht="11.25" customHeight="1" x14ac:dyDescent="0.2">
      <c r="A56" s="60"/>
      <c r="B56" s="8" t="s">
        <v>56</v>
      </c>
      <c r="C56" s="28" t="str">
        <f>C3</f>
        <v>Aug-26</v>
      </c>
      <c r="D56" s="28" t="str">
        <f t="shared" ref="D56:E56" si="12">D3</f>
        <v>Jul-26</v>
      </c>
      <c r="E56" s="28" t="str">
        <f t="shared" si="12"/>
        <v>Aug-25</v>
      </c>
      <c r="F56" s="64"/>
      <c r="G56" s="28" t="str">
        <f>G3</f>
        <v>Aug-26</v>
      </c>
      <c r="H56" s="28" t="str">
        <f t="shared" ref="H56:I56" si="13">H3</f>
        <v>Jul-26</v>
      </c>
      <c r="I56" s="28" t="str">
        <f t="shared" si="13"/>
        <v>Aug-25</v>
      </c>
      <c r="J56" s="64"/>
      <c r="K56" s="28" t="str">
        <f>C56</f>
        <v>Aug-26</v>
      </c>
      <c r="L56" s="28" t="str">
        <f t="shared" ref="L56:M56" si="14">D56</f>
        <v>Jul-26</v>
      </c>
      <c r="M56" s="28" t="str">
        <f t="shared" si="14"/>
        <v>Aug-25</v>
      </c>
      <c r="O56" s="13"/>
    </row>
    <row r="57" spans="1:15" s="160" customFormat="1" ht="11.25" hidden="1" customHeight="1" x14ac:dyDescent="0.2">
      <c r="B57" s="169"/>
      <c r="C57" s="164" t="s">
        <v>330</v>
      </c>
      <c r="D57" s="180" t="s">
        <v>331</v>
      </c>
      <c r="E57" s="180" t="s">
        <v>332</v>
      </c>
      <c r="F57" s="180" t="s">
        <v>298</v>
      </c>
      <c r="G57" s="164" t="s">
        <v>333</v>
      </c>
      <c r="H57" s="180" t="s">
        <v>334</v>
      </c>
      <c r="I57" s="180" t="s">
        <v>335</v>
      </c>
      <c r="J57" s="180"/>
      <c r="K57" s="164"/>
      <c r="L57" s="180"/>
      <c r="M57" s="180"/>
      <c r="O57" s="172"/>
    </row>
    <row r="58" spans="1:15" x14ac:dyDescent="0.2">
      <c r="A58" s="27" t="s">
        <v>114</v>
      </c>
      <c r="B58" s="30" t="s">
        <v>105</v>
      </c>
      <c r="C58" s="18">
        <v>158</v>
      </c>
      <c r="D58" s="18">
        <v>145</v>
      </c>
      <c r="E58" s="18">
        <v>167</v>
      </c>
      <c r="F58" s="18"/>
      <c r="G58" s="18">
        <v>4435</v>
      </c>
      <c r="H58" s="18">
        <v>4444</v>
      </c>
      <c r="I58" s="18">
        <v>4386</v>
      </c>
      <c r="J58" s="61"/>
      <c r="K58" s="19">
        <f t="shared" ref="K58:M61" si="15">C58/G58*100</f>
        <v>3.5625704622322436</v>
      </c>
      <c r="L58" s="19">
        <f t="shared" si="15"/>
        <v>3.262826282628263</v>
      </c>
      <c r="M58" s="19">
        <f t="shared" si="15"/>
        <v>3.8075695394436844</v>
      </c>
      <c r="O58" s="13"/>
    </row>
    <row r="59" spans="1:15" x14ac:dyDescent="0.2">
      <c r="B59" s="30" t="s">
        <v>106</v>
      </c>
      <c r="C59" s="18">
        <v>993</v>
      </c>
      <c r="D59" s="18">
        <v>1018</v>
      </c>
      <c r="E59" s="18">
        <v>1070</v>
      </c>
      <c r="F59" s="18"/>
      <c r="G59" s="18">
        <v>17143</v>
      </c>
      <c r="H59" s="18">
        <v>17150</v>
      </c>
      <c r="I59" s="18">
        <v>17168</v>
      </c>
      <c r="J59" s="61"/>
      <c r="K59" s="19">
        <f t="shared" si="15"/>
        <v>5.7924517295689206</v>
      </c>
      <c r="L59" s="19">
        <f t="shared" si="15"/>
        <v>5.9358600583090375</v>
      </c>
      <c r="M59" s="19">
        <f t="shared" si="15"/>
        <v>6.2325256290773536</v>
      </c>
      <c r="O59" s="13"/>
    </row>
    <row r="60" spans="1:15" x14ac:dyDescent="0.2">
      <c r="B60" s="30" t="s">
        <v>295</v>
      </c>
      <c r="C60" s="18">
        <v>231</v>
      </c>
      <c r="D60" s="18">
        <v>233</v>
      </c>
      <c r="E60" s="18">
        <v>240</v>
      </c>
      <c r="F60" s="18"/>
      <c r="G60" s="18">
        <v>5032</v>
      </c>
      <c r="H60" s="18">
        <v>5034</v>
      </c>
      <c r="I60" s="18">
        <v>4680</v>
      </c>
      <c r="J60" s="61"/>
      <c r="K60" s="19">
        <f t="shared" si="15"/>
        <v>4.5906200317965027</v>
      </c>
      <c r="L60" s="19">
        <f t="shared" si="15"/>
        <v>4.6285260230433058</v>
      </c>
      <c r="M60" s="19">
        <f t="shared" si="15"/>
        <v>5.1282051282051277</v>
      </c>
      <c r="O60" s="13"/>
    </row>
    <row r="61" spans="1:15" s="13" customFormat="1" x14ac:dyDescent="0.2">
      <c r="B61" s="33" t="s">
        <v>296</v>
      </c>
      <c r="C61" s="15">
        <v>1382</v>
      </c>
      <c r="D61" s="15">
        <v>1396</v>
      </c>
      <c r="E61" s="15">
        <v>1477</v>
      </c>
      <c r="F61" s="15"/>
      <c r="G61" s="15">
        <v>26610</v>
      </c>
      <c r="H61" s="15">
        <v>26628</v>
      </c>
      <c r="I61" s="15">
        <v>26234</v>
      </c>
      <c r="J61" s="62"/>
      <c r="K61" s="16">
        <f t="shared" si="15"/>
        <v>5.1935362645621943</v>
      </c>
      <c r="L61" s="16">
        <f t="shared" si="15"/>
        <v>5.242601772570227</v>
      </c>
      <c r="M61" s="16">
        <f t="shared" si="15"/>
        <v>5.6300983456583058</v>
      </c>
    </row>
    <row r="62" spans="1:15" s="160" customFormat="1" x14ac:dyDescent="0.2">
      <c r="B62" s="33"/>
      <c r="C62" s="188" t="s">
        <v>330</v>
      </c>
      <c r="D62" s="188" t="s">
        <v>331</v>
      </c>
      <c r="E62" s="188" t="s">
        <v>332</v>
      </c>
      <c r="F62" s="188"/>
      <c r="G62" s="188"/>
      <c r="H62" s="188"/>
      <c r="I62" s="188"/>
      <c r="J62" s="189"/>
      <c r="K62" s="174"/>
      <c r="L62" s="174"/>
      <c r="M62" s="174"/>
      <c r="O62" s="172"/>
    </row>
    <row r="63" spans="1:15" x14ac:dyDescent="0.2">
      <c r="A63" s="35" t="s">
        <v>115</v>
      </c>
      <c r="B63" s="30" t="s">
        <v>105</v>
      </c>
      <c r="C63" s="18">
        <v>118</v>
      </c>
      <c r="D63" s="18">
        <v>117</v>
      </c>
      <c r="E63" s="18">
        <v>219</v>
      </c>
      <c r="F63" s="18"/>
      <c r="G63" s="61" t="s">
        <v>116</v>
      </c>
      <c r="H63" s="61" t="s">
        <v>116</v>
      </c>
      <c r="I63" s="61" t="s">
        <v>116</v>
      </c>
      <c r="J63" s="61"/>
      <c r="K63" s="61" t="s">
        <v>116</v>
      </c>
      <c r="L63" s="61" t="s">
        <v>116</v>
      </c>
      <c r="M63" s="61" t="s">
        <v>116</v>
      </c>
      <c r="O63" s="13"/>
    </row>
    <row r="64" spans="1:15" x14ac:dyDescent="0.2">
      <c r="A64" s="27" t="s">
        <v>117</v>
      </c>
      <c r="B64" s="30" t="s">
        <v>106</v>
      </c>
      <c r="C64" s="18">
        <v>940</v>
      </c>
      <c r="D64" s="18">
        <v>932</v>
      </c>
      <c r="E64" s="18">
        <v>1717</v>
      </c>
      <c r="F64" s="18"/>
      <c r="G64" s="61" t="s">
        <v>116</v>
      </c>
      <c r="H64" s="61" t="s">
        <v>116</v>
      </c>
      <c r="I64" s="61" t="s">
        <v>116</v>
      </c>
      <c r="J64" s="61"/>
      <c r="K64" s="61" t="s">
        <v>116</v>
      </c>
      <c r="L64" s="61" t="s">
        <v>116</v>
      </c>
      <c r="M64" s="61" t="s">
        <v>116</v>
      </c>
      <c r="O64" s="13"/>
    </row>
    <row r="65" spans="1:15" x14ac:dyDescent="0.2">
      <c r="B65" s="30" t="s">
        <v>295</v>
      </c>
      <c r="C65" s="18">
        <v>131</v>
      </c>
      <c r="D65" s="18">
        <v>140</v>
      </c>
      <c r="E65" s="18">
        <v>214</v>
      </c>
      <c r="F65" s="18"/>
      <c r="G65" s="61" t="s">
        <v>116</v>
      </c>
      <c r="H65" s="61" t="s">
        <v>116</v>
      </c>
      <c r="I65" s="61" t="s">
        <v>116</v>
      </c>
      <c r="J65" s="61"/>
      <c r="K65" s="61" t="s">
        <v>116</v>
      </c>
      <c r="L65" s="61" t="s">
        <v>116</v>
      </c>
      <c r="M65" s="61" t="s">
        <v>116</v>
      </c>
      <c r="O65" s="13"/>
    </row>
    <row r="66" spans="1:15" s="13" customFormat="1" x14ac:dyDescent="0.2">
      <c r="B66" s="33" t="s">
        <v>296</v>
      </c>
      <c r="C66" s="15">
        <v>1189</v>
      </c>
      <c r="D66" s="15">
        <v>1189</v>
      </c>
      <c r="E66" s="15">
        <v>2150</v>
      </c>
      <c r="F66" s="15"/>
      <c r="G66" s="62" t="s">
        <v>116</v>
      </c>
      <c r="H66" s="62" t="s">
        <v>116</v>
      </c>
      <c r="I66" s="62" t="s">
        <v>116</v>
      </c>
      <c r="J66" s="62"/>
      <c r="K66" s="62" t="s">
        <v>116</v>
      </c>
      <c r="L66" s="62" t="s">
        <v>116</v>
      </c>
      <c r="M66" s="62" t="s">
        <v>116</v>
      </c>
    </row>
    <row r="67" spans="1:15" s="160" customFormat="1" x14ac:dyDescent="0.2">
      <c r="B67" s="33"/>
      <c r="C67" s="188" t="s">
        <v>330</v>
      </c>
      <c r="D67" s="188" t="s">
        <v>331</v>
      </c>
      <c r="E67" s="188" t="s">
        <v>332</v>
      </c>
      <c r="F67" s="188" t="s">
        <v>298</v>
      </c>
      <c r="G67" s="188" t="s">
        <v>333</v>
      </c>
      <c r="H67" s="188" t="s">
        <v>334</v>
      </c>
      <c r="I67" s="188" t="s">
        <v>335</v>
      </c>
      <c r="J67" s="189"/>
      <c r="K67" s="174"/>
      <c r="L67" s="174"/>
      <c r="M67" s="174"/>
      <c r="O67" s="172"/>
    </row>
    <row r="68" spans="1:15" x14ac:dyDescent="0.2">
      <c r="A68" s="35" t="s">
        <v>118</v>
      </c>
      <c r="B68" s="30" t="s">
        <v>105</v>
      </c>
      <c r="C68" s="18">
        <v>2595</v>
      </c>
      <c r="D68" s="18">
        <v>2342</v>
      </c>
      <c r="E68" s="18">
        <v>2596</v>
      </c>
      <c r="F68" s="18"/>
      <c r="G68" s="18">
        <v>98272</v>
      </c>
      <c r="H68" s="18">
        <v>97945</v>
      </c>
      <c r="I68" s="18">
        <v>95638</v>
      </c>
      <c r="J68" s="61"/>
      <c r="K68" s="19">
        <f>C68/G68*100</f>
        <v>2.6406300879192446</v>
      </c>
      <c r="L68" s="19">
        <f t="shared" ref="K68:M71" si="16">D68/H68*100</f>
        <v>2.3911378835060493</v>
      </c>
      <c r="M68" s="19">
        <f t="shared" si="16"/>
        <v>2.7144022250569857</v>
      </c>
      <c r="O68" s="13"/>
    </row>
    <row r="69" spans="1:15" x14ac:dyDescent="0.2">
      <c r="B69" s="30" t="s">
        <v>106</v>
      </c>
      <c r="C69" s="18">
        <v>17218</v>
      </c>
      <c r="D69" s="18">
        <v>17967</v>
      </c>
      <c r="E69" s="18">
        <v>18362</v>
      </c>
      <c r="F69" s="18"/>
      <c r="G69" s="18">
        <v>451444</v>
      </c>
      <c r="H69" s="18">
        <v>451288</v>
      </c>
      <c r="I69" s="18">
        <v>452811</v>
      </c>
      <c r="J69" s="61"/>
      <c r="K69" s="19">
        <f t="shared" si="16"/>
        <v>3.813983572713338</v>
      </c>
      <c r="L69" s="19">
        <f t="shared" si="16"/>
        <v>3.9812713832408573</v>
      </c>
      <c r="M69" s="19">
        <f t="shared" si="16"/>
        <v>4.0551135021013183</v>
      </c>
      <c r="O69" s="13"/>
    </row>
    <row r="70" spans="1:15" x14ac:dyDescent="0.2">
      <c r="B70" s="30" t="s">
        <v>295</v>
      </c>
      <c r="C70" s="18">
        <v>4155</v>
      </c>
      <c r="D70" s="18">
        <v>4331</v>
      </c>
      <c r="E70" s="18">
        <v>4055</v>
      </c>
      <c r="F70" s="18"/>
      <c r="G70" s="18">
        <v>136272</v>
      </c>
      <c r="H70" s="18">
        <v>136067</v>
      </c>
      <c r="I70" s="18">
        <v>124626</v>
      </c>
      <c r="J70" s="61"/>
      <c r="K70" s="19">
        <f t="shared" si="16"/>
        <v>3.0490489609017257</v>
      </c>
      <c r="L70" s="19">
        <f t="shared" si="16"/>
        <v>3.1829907325067799</v>
      </c>
      <c r="M70" s="19">
        <f t="shared" si="16"/>
        <v>3.2537351756455313</v>
      </c>
      <c r="O70" s="13"/>
    </row>
    <row r="71" spans="1:15" s="13" customFormat="1" ht="12" thickBot="1" x14ac:dyDescent="0.25">
      <c r="A71" s="22"/>
      <c r="B71" s="51" t="s">
        <v>296</v>
      </c>
      <c r="C71" s="24">
        <v>23968</v>
      </c>
      <c r="D71" s="24">
        <v>24640</v>
      </c>
      <c r="E71" s="24">
        <v>25013</v>
      </c>
      <c r="F71" s="24"/>
      <c r="G71" s="24">
        <v>685988</v>
      </c>
      <c r="H71" s="24">
        <v>685300</v>
      </c>
      <c r="I71" s="24">
        <v>673075</v>
      </c>
      <c r="J71" s="88"/>
      <c r="K71" s="25">
        <f t="shared" si="16"/>
        <v>3.493938669481099</v>
      </c>
      <c r="L71" s="25">
        <f t="shared" si="16"/>
        <v>3.5955056179775284</v>
      </c>
      <c r="M71" s="25">
        <f t="shared" si="16"/>
        <v>3.716227760650745</v>
      </c>
    </row>
    <row r="72" spans="1:15" ht="23.45" customHeight="1" x14ac:dyDescent="0.2">
      <c r="A72" s="202" t="s">
        <v>293</v>
      </c>
      <c r="B72" s="202"/>
      <c r="C72" s="202"/>
      <c r="D72" s="202"/>
      <c r="E72" s="202"/>
      <c r="F72" s="202"/>
      <c r="G72" s="202"/>
      <c r="H72" s="202"/>
      <c r="I72" s="202"/>
      <c r="J72" s="202"/>
      <c r="K72" s="202"/>
      <c r="L72" s="202"/>
      <c r="M72" s="202"/>
    </row>
  </sheetData>
  <mergeCells count="3">
    <mergeCell ref="A1:M1"/>
    <mergeCell ref="A54:M54"/>
    <mergeCell ref="A72:M72"/>
  </mergeCells>
  <phoneticPr fontId="2" type="noConversion"/>
  <pageMargins left="0.75" right="0.75" top="1" bottom="1" header="0.5" footer="0.5"/>
  <pageSetup paperSize="9" scale="93" fitToHeight="0" orientation="portrait" r:id="rId1"/>
  <headerFooter alignWithMargins="0">
    <oddHeader>&amp;C&amp;8Stadsdelsförvaltningarna - Kvarstående sökande</oddHeader>
  </headerFooter>
  <rowBreaks count="1" manualBreakCount="1">
    <brk id="5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0E81-C4C2-4E16-AEAE-519A8731DB61}">
  <sheetPr codeName="Blad15">
    <pageSetUpPr fitToPage="1"/>
  </sheetPr>
  <dimension ref="A1:M19"/>
  <sheetViews>
    <sheetView zoomScaleNormal="100" workbookViewId="0">
      <selection activeCell="D27" sqref="D27"/>
    </sheetView>
  </sheetViews>
  <sheetFormatPr defaultColWidth="9.28515625" defaultRowHeight="11.25" x14ac:dyDescent="0.2"/>
  <cols>
    <col min="1" max="1" width="17" style="27" customWidth="1"/>
    <col min="2" max="4" width="7.5703125" style="27" customWidth="1"/>
    <col min="5" max="5" width="0.5703125" style="27" customWidth="1"/>
    <col min="6" max="8" width="7.5703125" style="27" customWidth="1"/>
    <col min="9" max="9" width="0.5703125" style="27" customWidth="1"/>
    <col min="10" max="12" width="7.5703125" style="27" customWidth="1"/>
    <col min="13" max="16384" width="9.28515625" style="27"/>
  </cols>
  <sheetData>
    <row r="1" spans="1:12" ht="17.25" customHeight="1" thickBot="1" x14ac:dyDescent="0.25">
      <c r="A1" s="201" t="s">
        <v>356</v>
      </c>
      <c r="B1" s="201"/>
      <c r="C1" s="201"/>
      <c r="D1" s="201"/>
      <c r="E1" s="201"/>
      <c r="F1" s="201"/>
      <c r="G1" s="201"/>
      <c r="H1" s="201"/>
      <c r="I1" s="201"/>
      <c r="J1" s="201"/>
      <c r="K1" s="201"/>
      <c r="L1" s="201"/>
    </row>
    <row r="2" spans="1:12" s="66" customFormat="1" ht="21.75" customHeight="1" x14ac:dyDescent="0.2">
      <c r="A2" s="55"/>
      <c r="B2" s="205" t="s">
        <v>201</v>
      </c>
      <c r="C2" s="206"/>
      <c r="D2" s="206"/>
      <c r="E2" s="38"/>
      <c r="F2" s="205" t="s">
        <v>222</v>
      </c>
      <c r="G2" s="206"/>
      <c r="H2" s="206"/>
      <c r="I2" s="38"/>
      <c r="J2" s="205" t="s">
        <v>205</v>
      </c>
      <c r="K2" s="206"/>
      <c r="L2" s="206"/>
    </row>
    <row r="3" spans="1:12" s="66" customFormat="1" ht="11.25" customHeight="1" x14ac:dyDescent="0.2">
      <c r="A3" s="67"/>
      <c r="B3" s="56" t="str">
        <f>Månad!A2</f>
        <v>Aug-26</v>
      </c>
      <c r="C3" s="56" t="str">
        <f>Månad!A3</f>
        <v>Jul-26</v>
      </c>
      <c r="D3" s="56" t="str">
        <f>Månad!A4</f>
        <v>Aug-25</v>
      </c>
      <c r="E3" s="89"/>
      <c r="F3" s="64" t="str">
        <f>B3</f>
        <v>Aug-26</v>
      </c>
      <c r="G3" s="64" t="str">
        <f t="shared" ref="G3:I3" si="0">C3</f>
        <v>Jul-26</v>
      </c>
      <c r="H3" s="64" t="str">
        <f t="shared" si="0"/>
        <v>Aug-25</v>
      </c>
      <c r="I3" s="64">
        <f t="shared" si="0"/>
        <v>0</v>
      </c>
      <c r="J3" s="64" t="str">
        <f>B3</f>
        <v>Aug-26</v>
      </c>
      <c r="K3" s="64" t="str">
        <f t="shared" ref="K3:L3" si="1">C3</f>
        <v>Jul-26</v>
      </c>
      <c r="L3" s="64" t="str">
        <f t="shared" si="1"/>
        <v>Aug-25</v>
      </c>
    </row>
    <row r="4" spans="1:12" s="66" customFormat="1" ht="11.25" hidden="1" customHeight="1" x14ac:dyDescent="0.2">
      <c r="A4" s="143"/>
      <c r="B4" s="181" t="s">
        <v>272</v>
      </c>
      <c r="C4" s="181" t="s">
        <v>275</v>
      </c>
      <c r="D4" s="177" t="s">
        <v>278</v>
      </c>
      <c r="E4" s="182" t="s">
        <v>298</v>
      </c>
      <c r="F4" s="181" t="s">
        <v>387</v>
      </c>
      <c r="G4" s="181" t="s">
        <v>388</v>
      </c>
      <c r="H4" s="177" t="s">
        <v>389</v>
      </c>
      <c r="I4" s="182"/>
      <c r="J4" s="181"/>
      <c r="K4" s="181"/>
      <c r="L4" s="181"/>
    </row>
    <row r="5" spans="1:12" x14ac:dyDescent="0.2">
      <c r="A5" s="1" t="s">
        <v>216</v>
      </c>
      <c r="B5" s="18">
        <v>3494</v>
      </c>
      <c r="C5" s="18">
        <v>3474</v>
      </c>
      <c r="D5" s="18">
        <v>3452</v>
      </c>
      <c r="E5" s="18"/>
      <c r="F5" s="18">
        <v>898</v>
      </c>
      <c r="G5" s="18">
        <v>876</v>
      </c>
      <c r="H5" s="18">
        <v>941</v>
      </c>
      <c r="I5" s="18"/>
      <c r="J5" s="19">
        <f>F5/B5*100</f>
        <v>25.701202060675442</v>
      </c>
      <c r="K5" s="19">
        <f>G5/C5*100</f>
        <v>25.215889464594127</v>
      </c>
      <c r="L5" s="19">
        <f>H5/D5*100</f>
        <v>27.259559675550406</v>
      </c>
    </row>
    <row r="6" spans="1:12" x14ac:dyDescent="0.2">
      <c r="A6" s="1" t="s">
        <v>92</v>
      </c>
      <c r="B6" s="18">
        <v>2246</v>
      </c>
      <c r="C6" s="18">
        <v>2303</v>
      </c>
      <c r="D6" s="18">
        <v>2345</v>
      </c>
      <c r="E6" s="18"/>
      <c r="F6" s="18">
        <v>610</v>
      </c>
      <c r="G6" s="18">
        <v>616</v>
      </c>
      <c r="H6" s="18">
        <v>614</v>
      </c>
      <c r="I6" s="18"/>
      <c r="J6" s="19">
        <f t="shared" ref="J6:L17" si="2">F6/B6*100</f>
        <v>27.15939447907391</v>
      </c>
      <c r="K6" s="19">
        <f t="shared" si="2"/>
        <v>26.747720364741639</v>
      </c>
      <c r="L6" s="19">
        <f t="shared" si="2"/>
        <v>26.183368869936036</v>
      </c>
    </row>
    <row r="7" spans="1:12" x14ac:dyDescent="0.2">
      <c r="A7" s="1" t="s">
        <v>93</v>
      </c>
      <c r="B7" s="18">
        <v>1463</v>
      </c>
      <c r="C7" s="18">
        <v>1540</v>
      </c>
      <c r="D7" s="18">
        <v>1389</v>
      </c>
      <c r="E7" s="18"/>
      <c r="F7" s="18">
        <v>292</v>
      </c>
      <c r="G7" s="18">
        <v>316</v>
      </c>
      <c r="H7" s="18">
        <v>263</v>
      </c>
      <c r="I7" s="18"/>
      <c r="J7" s="19">
        <f t="shared" si="2"/>
        <v>19.958988380041013</v>
      </c>
      <c r="K7" s="19">
        <f t="shared" si="2"/>
        <v>20.519480519480521</v>
      </c>
      <c r="L7" s="19">
        <f t="shared" si="2"/>
        <v>18.934485241180706</v>
      </c>
    </row>
    <row r="8" spans="1:12" x14ac:dyDescent="0.2">
      <c r="A8" s="1" t="s">
        <v>94</v>
      </c>
      <c r="B8" s="18">
        <v>1347</v>
      </c>
      <c r="C8" s="18">
        <v>1412</v>
      </c>
      <c r="D8" s="18">
        <v>1303</v>
      </c>
      <c r="E8" s="18"/>
      <c r="F8" s="18">
        <v>241</v>
      </c>
      <c r="G8" s="18">
        <v>257</v>
      </c>
      <c r="H8" s="18">
        <v>214</v>
      </c>
      <c r="I8" s="18"/>
      <c r="J8" s="19">
        <f t="shared" si="2"/>
        <v>17.891610987379362</v>
      </c>
      <c r="K8" s="19">
        <f t="shared" si="2"/>
        <v>18.201133144475921</v>
      </c>
      <c r="L8" s="19">
        <f t="shared" si="2"/>
        <v>16.423637759017652</v>
      </c>
    </row>
    <row r="9" spans="1:12" x14ac:dyDescent="0.2">
      <c r="A9" s="1" t="s">
        <v>217</v>
      </c>
      <c r="B9" s="18">
        <v>2569</v>
      </c>
      <c r="C9" s="18">
        <v>2710</v>
      </c>
      <c r="D9" s="18">
        <v>2618</v>
      </c>
      <c r="E9" s="18"/>
      <c r="F9" s="18">
        <v>507</v>
      </c>
      <c r="G9" s="18">
        <v>521</v>
      </c>
      <c r="H9" s="18">
        <v>450</v>
      </c>
      <c r="I9" s="18"/>
      <c r="J9" s="19">
        <f t="shared" si="2"/>
        <v>19.735305566368236</v>
      </c>
      <c r="K9" s="19">
        <f t="shared" si="2"/>
        <v>19.225092250922511</v>
      </c>
      <c r="L9" s="19">
        <f t="shared" si="2"/>
        <v>17.188693659281896</v>
      </c>
    </row>
    <row r="10" spans="1:12" x14ac:dyDescent="0.2">
      <c r="A10" s="1" t="s">
        <v>95</v>
      </c>
      <c r="B10" s="18">
        <v>2390</v>
      </c>
      <c r="C10" s="18">
        <v>2502</v>
      </c>
      <c r="D10" s="18">
        <v>2418</v>
      </c>
      <c r="E10" s="18"/>
      <c r="F10" s="18">
        <v>418</v>
      </c>
      <c r="G10" s="18">
        <v>439</v>
      </c>
      <c r="H10" s="18">
        <v>460</v>
      </c>
      <c r="I10" s="18"/>
      <c r="J10" s="19">
        <f t="shared" si="2"/>
        <v>17.489539748953973</v>
      </c>
      <c r="K10" s="19">
        <f t="shared" si="2"/>
        <v>17.545963229416468</v>
      </c>
      <c r="L10" s="19">
        <f t="shared" si="2"/>
        <v>19.023986765922249</v>
      </c>
    </row>
    <row r="11" spans="1:12" x14ac:dyDescent="0.2">
      <c r="A11" s="1" t="s">
        <v>96</v>
      </c>
      <c r="B11" s="18">
        <v>2634</v>
      </c>
      <c r="C11" s="18">
        <v>2699</v>
      </c>
      <c r="D11" s="18">
        <v>2785</v>
      </c>
      <c r="E11" s="18"/>
      <c r="F11" s="18">
        <v>580</v>
      </c>
      <c r="G11" s="18">
        <v>597</v>
      </c>
      <c r="H11" s="18">
        <v>629</v>
      </c>
      <c r="I11" s="18"/>
      <c r="J11" s="19">
        <f t="shared" si="2"/>
        <v>22.019741837509489</v>
      </c>
      <c r="K11" s="19">
        <f t="shared" si="2"/>
        <v>22.119303445720636</v>
      </c>
      <c r="L11" s="19">
        <f t="shared" si="2"/>
        <v>22.585278276481148</v>
      </c>
    </row>
    <row r="12" spans="1:12" x14ac:dyDescent="0.2">
      <c r="A12" s="1" t="s">
        <v>97</v>
      </c>
      <c r="B12" s="18">
        <v>1159</v>
      </c>
      <c r="C12" s="18">
        <v>1209</v>
      </c>
      <c r="D12" s="18">
        <v>1060</v>
      </c>
      <c r="E12" s="18"/>
      <c r="F12" s="18">
        <v>248</v>
      </c>
      <c r="G12" s="18">
        <v>258</v>
      </c>
      <c r="H12" s="18">
        <v>238</v>
      </c>
      <c r="I12" s="18"/>
      <c r="J12" s="19">
        <f t="shared" si="2"/>
        <v>21.397756686798964</v>
      </c>
      <c r="K12" s="19">
        <f t="shared" si="2"/>
        <v>21.339950372208435</v>
      </c>
      <c r="L12" s="19">
        <f t="shared" si="2"/>
        <v>22.452830188679247</v>
      </c>
    </row>
    <row r="13" spans="1:12" x14ac:dyDescent="0.2">
      <c r="A13" s="1" t="s">
        <v>98</v>
      </c>
      <c r="B13" s="18">
        <v>1487</v>
      </c>
      <c r="C13" s="18">
        <v>1520</v>
      </c>
      <c r="D13" s="18">
        <v>1531</v>
      </c>
      <c r="E13" s="18"/>
      <c r="F13" s="18">
        <v>365</v>
      </c>
      <c r="G13" s="18">
        <v>372</v>
      </c>
      <c r="H13" s="18">
        <v>385</v>
      </c>
      <c r="I13" s="18"/>
      <c r="J13" s="19">
        <f t="shared" si="2"/>
        <v>24.546065904505713</v>
      </c>
      <c r="K13" s="19">
        <f t="shared" si="2"/>
        <v>24.473684210526319</v>
      </c>
      <c r="L13" s="19">
        <f t="shared" si="2"/>
        <v>25.146962769431745</v>
      </c>
    </row>
    <row r="14" spans="1:12" x14ac:dyDescent="0.2">
      <c r="A14" s="1" t="s">
        <v>198</v>
      </c>
      <c r="B14" s="18">
        <v>2608</v>
      </c>
      <c r="C14" s="18">
        <v>2686</v>
      </c>
      <c r="D14" s="18">
        <v>2485</v>
      </c>
      <c r="E14" s="18"/>
      <c r="F14" s="18">
        <v>517</v>
      </c>
      <c r="G14" s="18">
        <v>514</v>
      </c>
      <c r="H14" s="18">
        <v>488</v>
      </c>
      <c r="I14" s="18"/>
      <c r="J14" s="19">
        <f t="shared" si="2"/>
        <v>19.823619631901838</v>
      </c>
      <c r="K14" s="19">
        <f t="shared" si="2"/>
        <v>19.136262099776619</v>
      </c>
      <c r="L14" s="19">
        <f t="shared" si="2"/>
        <v>19.637826961770624</v>
      </c>
    </row>
    <row r="15" spans="1:12" x14ac:dyDescent="0.2">
      <c r="A15" s="1" t="s">
        <v>99</v>
      </c>
      <c r="B15" s="18">
        <v>1382</v>
      </c>
      <c r="C15" s="18">
        <v>1396</v>
      </c>
      <c r="D15" s="18">
        <v>1477</v>
      </c>
      <c r="E15" s="18"/>
      <c r="F15" s="18">
        <v>391</v>
      </c>
      <c r="G15" s="18">
        <v>403</v>
      </c>
      <c r="H15" s="18">
        <v>431</v>
      </c>
      <c r="I15" s="18"/>
      <c r="J15" s="19">
        <f t="shared" si="2"/>
        <v>28.292329956584659</v>
      </c>
      <c r="K15" s="19">
        <f t="shared" si="2"/>
        <v>28.868194842406876</v>
      </c>
      <c r="L15" s="19">
        <f t="shared" si="2"/>
        <v>29.180771834800272</v>
      </c>
    </row>
    <row r="16" spans="1:12" ht="22.5" x14ac:dyDescent="0.2">
      <c r="A16" s="17" t="s">
        <v>100</v>
      </c>
      <c r="B16" s="18">
        <v>1189</v>
      </c>
      <c r="C16" s="18">
        <v>1189</v>
      </c>
      <c r="D16" s="18">
        <v>2150</v>
      </c>
      <c r="E16" s="18"/>
      <c r="F16" s="18">
        <v>339</v>
      </c>
      <c r="G16" s="18">
        <v>351</v>
      </c>
      <c r="H16" s="18">
        <v>504</v>
      </c>
      <c r="I16" s="18"/>
      <c r="J16" s="19">
        <f t="shared" si="2"/>
        <v>28.511354079058034</v>
      </c>
      <c r="K16" s="19">
        <f t="shared" si="2"/>
        <v>29.520605550883094</v>
      </c>
      <c r="L16" s="19">
        <f t="shared" si="2"/>
        <v>23.441860465116278</v>
      </c>
    </row>
    <row r="17" spans="1:13" s="13" customFormat="1" ht="22.5" customHeight="1" thickBot="1" x14ac:dyDescent="0.25">
      <c r="A17" s="22" t="s">
        <v>101</v>
      </c>
      <c r="B17" s="15">
        <v>23968</v>
      </c>
      <c r="C17" s="15">
        <v>24640</v>
      </c>
      <c r="D17" s="15">
        <v>25013</v>
      </c>
      <c r="E17" s="15"/>
      <c r="F17" s="15">
        <v>5406</v>
      </c>
      <c r="G17" s="15">
        <v>5520</v>
      </c>
      <c r="H17" s="15">
        <v>5617</v>
      </c>
      <c r="I17" s="15"/>
      <c r="J17" s="16">
        <f t="shared" si="2"/>
        <v>22.555073431241656</v>
      </c>
      <c r="K17" s="16">
        <f t="shared" si="2"/>
        <v>22.402597402597401</v>
      </c>
      <c r="L17" s="16">
        <f t="shared" si="2"/>
        <v>22.45632271218966</v>
      </c>
    </row>
    <row r="18" spans="1:13" ht="34.5" customHeight="1" x14ac:dyDescent="0.2">
      <c r="A18" s="204" t="s">
        <v>348</v>
      </c>
      <c r="B18" s="207"/>
      <c r="C18" s="207"/>
      <c r="D18" s="207"/>
      <c r="E18" s="207"/>
      <c r="F18" s="207"/>
      <c r="G18" s="207"/>
      <c r="H18" s="207"/>
      <c r="I18" s="207"/>
      <c r="J18" s="207"/>
      <c r="K18" s="207"/>
      <c r="L18" s="207"/>
    </row>
    <row r="19" spans="1:13" ht="29.25" customHeight="1" x14ac:dyDescent="0.2">
      <c r="A19" s="202" t="s">
        <v>293</v>
      </c>
      <c r="B19" s="202"/>
      <c r="C19" s="202"/>
      <c r="D19" s="202"/>
      <c r="E19" s="202"/>
      <c r="F19" s="202"/>
      <c r="G19" s="202"/>
      <c r="H19" s="202"/>
      <c r="I19" s="202"/>
      <c r="J19" s="202"/>
      <c r="K19" s="202"/>
      <c r="L19" s="202"/>
      <c r="M19" s="137"/>
    </row>
  </sheetData>
  <mergeCells count="6">
    <mergeCell ref="A19:L19"/>
    <mergeCell ref="A1:L1"/>
    <mergeCell ref="B2:D2"/>
    <mergeCell ref="F2:H2"/>
    <mergeCell ref="J2:L2"/>
    <mergeCell ref="A18:L18"/>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F73D-D6BF-494E-8DC7-B6606017CA40}">
  <sheetPr codeName="Blad16">
    <pageSetUpPr fitToPage="1"/>
  </sheetPr>
  <dimension ref="A1:M72"/>
  <sheetViews>
    <sheetView zoomScaleNormal="100" zoomScaleSheetLayoutView="85" workbookViewId="0">
      <selection activeCell="G82" sqref="G82"/>
    </sheetView>
  </sheetViews>
  <sheetFormatPr defaultColWidth="9.28515625" defaultRowHeight="11.25" x14ac:dyDescent="0.2"/>
  <cols>
    <col min="1" max="1" width="14.42578125" style="27" customWidth="1"/>
    <col min="2" max="2" width="5.7109375" style="27" customWidth="1"/>
    <col min="3" max="5" width="7.42578125" style="27" customWidth="1"/>
    <col min="6" max="6" width="0.5703125" style="27" customWidth="1"/>
    <col min="7" max="7" width="7.42578125" style="27" customWidth="1"/>
    <col min="8" max="8" width="8.5703125" style="27" customWidth="1"/>
    <col min="9" max="9" width="8.85546875" style="27" customWidth="1"/>
    <col min="10" max="10" width="0.5703125" style="27" customWidth="1"/>
    <col min="11" max="13" width="7.42578125" style="27" customWidth="1"/>
    <col min="14" max="16384" width="9.28515625" style="27"/>
  </cols>
  <sheetData>
    <row r="1" spans="1:13" ht="22.5" customHeight="1" thickBot="1" x14ac:dyDescent="0.25">
      <c r="A1" s="201" t="str">
        <f>"Tabell 16 Andelen öppet arbetslösa av befolkningen i stadsdelsområdena efter ålder och födelseland - kvarstående sista "&amp;(TEXT('Tab1'!$D$2,"MMMM"))&amp;" "&amp;TEXT('Tab1'!$D$2,"ÅÅÅÅ")</f>
        <v>Tabell 16 Andelen öppet arbetslösa av befolkningen i stadsdelsområdena efter ålder och födelseland - kvarstående sista augusti 2026</v>
      </c>
      <c r="B1" s="209"/>
      <c r="C1" s="209"/>
      <c r="D1" s="209"/>
      <c r="E1" s="209"/>
      <c r="F1" s="209"/>
      <c r="G1" s="209"/>
      <c r="H1" s="209"/>
      <c r="I1" s="209"/>
      <c r="J1" s="209"/>
      <c r="K1" s="209"/>
      <c r="L1" s="209"/>
      <c r="M1" s="209"/>
    </row>
    <row r="2" spans="1:13" x14ac:dyDescent="0.2">
      <c r="A2" s="57"/>
      <c r="B2" s="58"/>
      <c r="C2" s="4" t="s">
        <v>201</v>
      </c>
      <c r="D2" s="59"/>
      <c r="E2" s="59"/>
      <c r="F2" s="58"/>
      <c r="G2" s="59" t="s">
        <v>103</v>
      </c>
      <c r="H2" s="59"/>
      <c r="I2" s="59"/>
      <c r="J2" s="58"/>
      <c r="K2" s="59" t="s">
        <v>104</v>
      </c>
      <c r="L2" s="59"/>
      <c r="M2" s="59"/>
    </row>
    <row r="3" spans="1:13" ht="11.25" customHeight="1" x14ac:dyDescent="0.2">
      <c r="A3" s="60"/>
      <c r="B3" s="8" t="s">
        <v>56</v>
      </c>
      <c r="C3" s="68" t="s">
        <v>188</v>
      </c>
      <c r="D3" s="68" t="s">
        <v>189</v>
      </c>
      <c r="E3" s="68" t="s">
        <v>63</v>
      </c>
      <c r="F3" s="68"/>
      <c r="G3" s="68" t="s">
        <v>188</v>
      </c>
      <c r="H3" s="68" t="s">
        <v>189</v>
      </c>
      <c r="I3" s="68" t="s">
        <v>63</v>
      </c>
      <c r="J3" s="68"/>
      <c r="K3" s="68" t="s">
        <v>188</v>
      </c>
      <c r="L3" s="68" t="s">
        <v>189</v>
      </c>
      <c r="M3" s="68" t="s">
        <v>63</v>
      </c>
    </row>
    <row r="4" spans="1:13" ht="11.25" hidden="1" customHeight="1" x14ac:dyDescent="0.2">
      <c r="B4" s="36"/>
      <c r="C4" s="144" t="s">
        <v>324</v>
      </c>
      <c r="D4" s="144" t="s">
        <v>325</v>
      </c>
      <c r="E4" s="144" t="s">
        <v>326</v>
      </c>
      <c r="F4" s="144" t="s">
        <v>298</v>
      </c>
      <c r="G4" s="144" t="s">
        <v>327</v>
      </c>
      <c r="H4" s="144" t="s">
        <v>328</v>
      </c>
      <c r="I4" s="144" t="s">
        <v>329</v>
      </c>
      <c r="J4" s="144"/>
      <c r="K4" s="144"/>
      <c r="L4" s="144"/>
      <c r="M4" s="144"/>
    </row>
    <row r="5" spans="1:13" x14ac:dyDescent="0.2">
      <c r="A5" s="1" t="s">
        <v>216</v>
      </c>
      <c r="B5" s="1" t="s">
        <v>105</v>
      </c>
      <c r="C5" s="18">
        <v>271</v>
      </c>
      <c r="D5" s="18">
        <v>180</v>
      </c>
      <c r="E5" s="18">
        <v>451</v>
      </c>
      <c r="F5" s="18"/>
      <c r="G5" s="18">
        <v>7918</v>
      </c>
      <c r="H5" s="18">
        <v>4678</v>
      </c>
      <c r="I5" s="18">
        <v>12596</v>
      </c>
      <c r="J5" s="61"/>
      <c r="K5" s="19">
        <f t="shared" ref="K5:M8" si="0">C5/G5*100</f>
        <v>3.4225814599646376</v>
      </c>
      <c r="L5" s="19">
        <f t="shared" si="0"/>
        <v>3.8477982043608381</v>
      </c>
      <c r="M5" s="19">
        <f t="shared" si="0"/>
        <v>3.5805017465862177</v>
      </c>
    </row>
    <row r="6" spans="1:13" x14ac:dyDescent="0.2">
      <c r="B6" s="1" t="s">
        <v>106</v>
      </c>
      <c r="C6" s="18">
        <v>557</v>
      </c>
      <c r="D6" s="18">
        <v>2033</v>
      </c>
      <c r="E6" s="18">
        <v>2590</v>
      </c>
      <c r="F6" s="18"/>
      <c r="G6" s="18">
        <v>13191</v>
      </c>
      <c r="H6" s="18">
        <v>30221</v>
      </c>
      <c r="I6" s="18">
        <v>43412</v>
      </c>
      <c r="J6" s="61"/>
      <c r="K6" s="19">
        <f t="shared" si="0"/>
        <v>4.2225759987870513</v>
      </c>
      <c r="L6" s="19">
        <f t="shared" si="0"/>
        <v>6.7271102875483937</v>
      </c>
      <c r="M6" s="19">
        <f t="shared" si="0"/>
        <v>5.9660923247028474</v>
      </c>
    </row>
    <row r="7" spans="1:13" x14ac:dyDescent="0.2">
      <c r="B7" s="30" t="s">
        <v>295</v>
      </c>
      <c r="C7" s="18">
        <v>72</v>
      </c>
      <c r="D7" s="18">
        <v>381</v>
      </c>
      <c r="E7" s="18">
        <v>453</v>
      </c>
      <c r="F7" s="18"/>
      <c r="G7" s="18">
        <v>2929</v>
      </c>
      <c r="H7" s="18">
        <v>8970</v>
      </c>
      <c r="I7" s="18">
        <v>11899</v>
      </c>
      <c r="J7" s="61"/>
      <c r="K7" s="19">
        <f t="shared" si="0"/>
        <v>2.4581768521679757</v>
      </c>
      <c r="L7" s="19">
        <f t="shared" si="0"/>
        <v>4.2474916387959869</v>
      </c>
      <c r="M7" s="19">
        <f t="shared" si="0"/>
        <v>3.8070426086225733</v>
      </c>
    </row>
    <row r="8" spans="1:13" s="13" customFormat="1" x14ac:dyDescent="0.2">
      <c r="B8" s="33" t="s">
        <v>296</v>
      </c>
      <c r="C8" s="15">
        <v>900</v>
      </c>
      <c r="D8" s="15">
        <v>2594</v>
      </c>
      <c r="E8" s="15">
        <v>3494</v>
      </c>
      <c r="F8" s="15"/>
      <c r="G8" s="15">
        <v>24038</v>
      </c>
      <c r="H8" s="15">
        <v>43869</v>
      </c>
      <c r="I8" s="15">
        <v>67907</v>
      </c>
      <c r="J8" s="62"/>
      <c r="K8" s="16">
        <f t="shared" si="0"/>
        <v>3.7440718861802149</v>
      </c>
      <c r="L8" s="16">
        <f t="shared" si="0"/>
        <v>5.913059335749618</v>
      </c>
      <c r="M8" s="16">
        <f t="shared" si="0"/>
        <v>5.1452722105232152</v>
      </c>
    </row>
    <row r="9" spans="1:13" ht="10.5" customHeight="1" x14ac:dyDescent="0.2">
      <c r="B9" s="13"/>
      <c r="C9" s="18"/>
      <c r="D9" s="18"/>
      <c r="E9" s="18"/>
      <c r="F9" s="15"/>
      <c r="G9" s="18"/>
      <c r="H9" s="18"/>
      <c r="I9" s="18"/>
      <c r="J9" s="62"/>
      <c r="K9" s="19"/>
      <c r="L9" s="19"/>
      <c r="M9" s="19"/>
    </row>
    <row r="10" spans="1:13" x14ac:dyDescent="0.2">
      <c r="A10" s="27" t="s">
        <v>123</v>
      </c>
      <c r="B10" s="1" t="s">
        <v>105</v>
      </c>
      <c r="C10" s="18">
        <v>222</v>
      </c>
      <c r="D10" s="18">
        <v>85</v>
      </c>
      <c r="E10" s="18">
        <v>307</v>
      </c>
      <c r="F10" s="18"/>
      <c r="G10" s="18">
        <v>6440</v>
      </c>
      <c r="H10" s="18">
        <v>1893</v>
      </c>
      <c r="I10" s="18">
        <v>8333</v>
      </c>
      <c r="J10" s="61"/>
      <c r="K10" s="19">
        <f t="shared" ref="K10:M13" si="1">C10/G10*100</f>
        <v>3.4472049689440993</v>
      </c>
      <c r="L10" s="19">
        <f t="shared" si="1"/>
        <v>4.4902271526677229</v>
      </c>
      <c r="M10" s="19">
        <f t="shared" si="1"/>
        <v>3.6841473658946358</v>
      </c>
    </row>
    <row r="11" spans="1:13" x14ac:dyDescent="0.2">
      <c r="A11" s="27" t="s">
        <v>124</v>
      </c>
      <c r="B11" s="1" t="s">
        <v>106</v>
      </c>
      <c r="C11" s="18">
        <v>525</v>
      </c>
      <c r="D11" s="18">
        <v>1079</v>
      </c>
      <c r="E11" s="18">
        <v>1604</v>
      </c>
      <c r="F11" s="18"/>
      <c r="G11" s="18">
        <v>15946</v>
      </c>
      <c r="H11" s="18">
        <v>16695</v>
      </c>
      <c r="I11" s="18">
        <v>32641</v>
      </c>
      <c r="J11" s="61"/>
      <c r="K11" s="19">
        <f t="shared" si="1"/>
        <v>3.292361720807726</v>
      </c>
      <c r="L11" s="19">
        <f t="shared" si="1"/>
        <v>6.4630128781072171</v>
      </c>
      <c r="M11" s="19">
        <f t="shared" si="1"/>
        <v>4.9140651328084308</v>
      </c>
    </row>
    <row r="12" spans="1:13" x14ac:dyDescent="0.2">
      <c r="B12" s="30" t="s">
        <v>295</v>
      </c>
      <c r="C12" s="18">
        <v>144</v>
      </c>
      <c r="D12" s="18">
        <v>191</v>
      </c>
      <c r="E12" s="18">
        <v>335</v>
      </c>
      <c r="F12" s="18"/>
      <c r="G12" s="18">
        <v>5401</v>
      </c>
      <c r="H12" s="18">
        <v>4552</v>
      </c>
      <c r="I12" s="18">
        <v>9953</v>
      </c>
      <c r="J12" s="61"/>
      <c r="K12" s="19">
        <f t="shared" si="1"/>
        <v>2.666172930938715</v>
      </c>
      <c r="L12" s="19">
        <f t="shared" si="1"/>
        <v>4.1959578207381369</v>
      </c>
      <c r="M12" s="19">
        <f t="shared" si="1"/>
        <v>3.3658193509494625</v>
      </c>
    </row>
    <row r="13" spans="1:13" s="13" customFormat="1" x14ac:dyDescent="0.2">
      <c r="B13" s="33" t="s">
        <v>296</v>
      </c>
      <c r="C13" s="15">
        <v>891</v>
      </c>
      <c r="D13" s="15">
        <v>1355</v>
      </c>
      <c r="E13" s="15">
        <v>2246</v>
      </c>
      <c r="F13" s="15"/>
      <c r="G13" s="15">
        <v>27787</v>
      </c>
      <c r="H13" s="15">
        <v>23140</v>
      </c>
      <c r="I13" s="15">
        <v>50927</v>
      </c>
      <c r="J13" s="62"/>
      <c r="K13" s="16">
        <f t="shared" si="1"/>
        <v>3.2065354302371611</v>
      </c>
      <c r="L13" s="16">
        <f t="shared" si="1"/>
        <v>5.8556611927398441</v>
      </c>
      <c r="M13" s="16">
        <f t="shared" si="1"/>
        <v>4.4102342568774908</v>
      </c>
    </row>
    <row r="14" spans="1:13" ht="10.5" customHeight="1" x14ac:dyDescent="0.2">
      <c r="B14" s="13"/>
      <c r="C14" s="18"/>
      <c r="D14" s="18"/>
      <c r="E14" s="18"/>
      <c r="F14" s="15"/>
      <c r="G14" s="18"/>
      <c r="H14" s="18"/>
      <c r="I14" s="18"/>
      <c r="J14" s="62"/>
      <c r="K14" s="19"/>
      <c r="L14" s="19"/>
      <c r="M14" s="19"/>
    </row>
    <row r="15" spans="1:13" x14ac:dyDescent="0.2">
      <c r="A15" s="27" t="s">
        <v>108</v>
      </c>
      <c r="B15" s="1" t="s">
        <v>105</v>
      </c>
      <c r="C15" s="18">
        <v>127</v>
      </c>
      <c r="D15" s="18">
        <v>21</v>
      </c>
      <c r="E15" s="18">
        <v>148</v>
      </c>
      <c r="F15" s="18"/>
      <c r="G15" s="18">
        <v>7317</v>
      </c>
      <c r="H15" s="18">
        <v>897</v>
      </c>
      <c r="I15" s="18">
        <v>8214</v>
      </c>
      <c r="J15" s="61"/>
      <c r="K15" s="19">
        <f t="shared" ref="K15:M18" si="2">C15/G15*100</f>
        <v>1.7356840235069018</v>
      </c>
      <c r="L15" s="19">
        <f t="shared" si="2"/>
        <v>2.3411371237458192</v>
      </c>
      <c r="M15" s="19">
        <f t="shared" si="2"/>
        <v>1.8018018018018018</v>
      </c>
    </row>
    <row r="16" spans="1:13" x14ac:dyDescent="0.2">
      <c r="B16" s="1" t="s">
        <v>106</v>
      </c>
      <c r="C16" s="18">
        <v>620</v>
      </c>
      <c r="D16" s="18">
        <v>420</v>
      </c>
      <c r="E16" s="18">
        <v>1040</v>
      </c>
      <c r="F16" s="18"/>
      <c r="G16" s="18">
        <v>27377</v>
      </c>
      <c r="H16" s="18">
        <v>9263</v>
      </c>
      <c r="I16" s="18">
        <v>36640</v>
      </c>
      <c r="J16" s="61"/>
      <c r="K16" s="19">
        <f t="shared" si="2"/>
        <v>2.2646747269605876</v>
      </c>
      <c r="L16" s="19">
        <f t="shared" si="2"/>
        <v>4.5341681960487961</v>
      </c>
      <c r="M16" s="19">
        <f t="shared" si="2"/>
        <v>2.8384279475982535</v>
      </c>
    </row>
    <row r="17" spans="1:13" x14ac:dyDescent="0.2">
      <c r="B17" s="30" t="s">
        <v>295</v>
      </c>
      <c r="C17" s="18">
        <v>208</v>
      </c>
      <c r="D17" s="18">
        <v>67</v>
      </c>
      <c r="E17" s="18">
        <v>275</v>
      </c>
      <c r="F17" s="18"/>
      <c r="G17" s="18">
        <v>9298</v>
      </c>
      <c r="H17" s="18">
        <v>2047</v>
      </c>
      <c r="I17" s="18">
        <v>11345</v>
      </c>
      <c r="J17" s="61"/>
      <c r="K17" s="19">
        <f t="shared" si="2"/>
        <v>2.2370402237040223</v>
      </c>
      <c r="L17" s="19">
        <f t="shared" si="2"/>
        <v>3.2730825598436737</v>
      </c>
      <c r="M17" s="19">
        <f t="shared" si="2"/>
        <v>2.4239753195240197</v>
      </c>
    </row>
    <row r="18" spans="1:13" s="13" customFormat="1" x14ac:dyDescent="0.2">
      <c r="B18" s="33" t="s">
        <v>296</v>
      </c>
      <c r="C18" s="15">
        <v>955</v>
      </c>
      <c r="D18" s="15">
        <v>508</v>
      </c>
      <c r="E18" s="15">
        <v>1463</v>
      </c>
      <c r="F18" s="15"/>
      <c r="G18" s="15">
        <v>43992</v>
      </c>
      <c r="H18" s="15">
        <v>12207</v>
      </c>
      <c r="I18" s="15">
        <v>56199</v>
      </c>
      <c r="J18" s="62"/>
      <c r="K18" s="16">
        <f t="shared" si="2"/>
        <v>2.1708492453173305</v>
      </c>
      <c r="L18" s="16">
        <f t="shared" si="2"/>
        <v>4.1615466535594328</v>
      </c>
      <c r="M18" s="16">
        <f t="shared" si="2"/>
        <v>2.6032491681346643</v>
      </c>
    </row>
    <row r="19" spans="1:13" ht="10.5" customHeight="1" x14ac:dyDescent="0.2">
      <c r="B19" s="13"/>
      <c r="C19" s="18"/>
      <c r="D19" s="18"/>
      <c r="E19" s="18"/>
      <c r="F19" s="15"/>
      <c r="G19" s="18"/>
      <c r="H19" s="18"/>
      <c r="I19" s="18"/>
      <c r="J19" s="62"/>
      <c r="K19" s="19"/>
      <c r="L19" s="19"/>
      <c r="M19" s="19"/>
    </row>
    <row r="20" spans="1:13" x14ac:dyDescent="0.2">
      <c r="A20" s="27" t="s">
        <v>109</v>
      </c>
      <c r="B20" s="1" t="s">
        <v>105</v>
      </c>
      <c r="C20" s="18">
        <v>66</v>
      </c>
      <c r="D20" s="18">
        <v>20</v>
      </c>
      <c r="E20" s="18">
        <v>86</v>
      </c>
      <c r="F20" s="18"/>
      <c r="G20" s="18">
        <v>4738</v>
      </c>
      <c r="H20" s="18">
        <v>704</v>
      </c>
      <c r="I20" s="18">
        <v>5442</v>
      </c>
      <c r="J20" s="61"/>
      <c r="K20" s="19">
        <f t="shared" ref="K20:M23" si="3">C20/G20*100</f>
        <v>1.3929928239763614</v>
      </c>
      <c r="L20" s="19">
        <f t="shared" si="3"/>
        <v>2.8409090909090908</v>
      </c>
      <c r="M20" s="19">
        <f t="shared" si="3"/>
        <v>1.5803013597941933</v>
      </c>
    </row>
    <row r="21" spans="1:13" x14ac:dyDescent="0.2">
      <c r="B21" s="1" t="s">
        <v>106</v>
      </c>
      <c r="C21" s="18">
        <v>642</v>
      </c>
      <c r="D21" s="18">
        <v>321</v>
      </c>
      <c r="E21" s="18">
        <v>963</v>
      </c>
      <c r="F21" s="18"/>
      <c r="G21" s="18">
        <v>26087</v>
      </c>
      <c r="H21" s="18">
        <v>7839</v>
      </c>
      <c r="I21" s="18">
        <v>33926</v>
      </c>
      <c r="J21" s="61"/>
      <c r="K21" s="19">
        <f t="shared" si="3"/>
        <v>2.4609958983401694</v>
      </c>
      <c r="L21" s="19">
        <f t="shared" si="3"/>
        <v>4.0949100650593184</v>
      </c>
      <c r="M21" s="19">
        <f t="shared" si="3"/>
        <v>2.8385309202381652</v>
      </c>
    </row>
    <row r="22" spans="1:13" x14ac:dyDescent="0.2">
      <c r="B22" s="30" t="s">
        <v>295</v>
      </c>
      <c r="C22" s="18">
        <v>245</v>
      </c>
      <c r="D22" s="18">
        <v>53</v>
      </c>
      <c r="E22" s="18">
        <v>298</v>
      </c>
      <c r="F22" s="18"/>
      <c r="G22" s="18">
        <v>8970</v>
      </c>
      <c r="H22" s="18">
        <v>1900</v>
      </c>
      <c r="I22" s="18">
        <v>10870</v>
      </c>
      <c r="J22" s="61"/>
      <c r="K22" s="19">
        <f t="shared" si="3"/>
        <v>2.7313266443701227</v>
      </c>
      <c r="L22" s="19">
        <f t="shared" si="3"/>
        <v>2.7894736842105265</v>
      </c>
      <c r="M22" s="19">
        <f t="shared" si="3"/>
        <v>2.7414903403863846</v>
      </c>
    </row>
    <row r="23" spans="1:13" s="13" customFormat="1" x14ac:dyDescent="0.2">
      <c r="B23" s="33" t="s">
        <v>296</v>
      </c>
      <c r="C23" s="15">
        <v>953</v>
      </c>
      <c r="D23" s="15">
        <v>394</v>
      </c>
      <c r="E23" s="15">
        <v>1347</v>
      </c>
      <c r="F23" s="15"/>
      <c r="G23" s="15">
        <v>39795</v>
      </c>
      <c r="H23" s="15">
        <v>10443</v>
      </c>
      <c r="I23" s="15">
        <v>50238</v>
      </c>
      <c r="J23" s="62"/>
      <c r="K23" s="16">
        <f>C23/G23*100</f>
        <v>2.3947732127151653</v>
      </c>
      <c r="L23" s="16">
        <f t="shared" si="3"/>
        <v>3.7728622043474096</v>
      </c>
      <c r="M23" s="16">
        <f t="shared" si="3"/>
        <v>2.681237310402484</v>
      </c>
    </row>
    <row r="24" spans="1:13" ht="10.5" customHeight="1" x14ac:dyDescent="0.2">
      <c r="B24" s="13"/>
      <c r="C24" s="18"/>
      <c r="D24" s="18"/>
      <c r="E24" s="18"/>
      <c r="F24" s="15"/>
      <c r="G24" s="18"/>
      <c r="H24" s="18"/>
      <c r="I24" s="18"/>
      <c r="J24" s="62"/>
      <c r="K24" s="19"/>
      <c r="L24" s="19"/>
      <c r="M24" s="19"/>
    </row>
    <row r="25" spans="1:13" x14ac:dyDescent="0.2">
      <c r="A25" s="1" t="s">
        <v>217</v>
      </c>
      <c r="B25" s="1" t="s">
        <v>105</v>
      </c>
      <c r="C25" s="18">
        <v>142</v>
      </c>
      <c r="D25" s="18">
        <v>33</v>
      </c>
      <c r="E25" s="18">
        <v>175</v>
      </c>
      <c r="F25" s="18"/>
      <c r="G25" s="18">
        <v>12832</v>
      </c>
      <c r="H25" s="18">
        <v>3236</v>
      </c>
      <c r="I25" s="18">
        <v>16068</v>
      </c>
      <c r="J25" s="61"/>
      <c r="K25" s="19">
        <f t="shared" ref="K25:M28" si="4">C25/G25*100</f>
        <v>1.1066084788029924</v>
      </c>
      <c r="L25" s="19">
        <f t="shared" si="4"/>
        <v>1.019777503090235</v>
      </c>
      <c r="M25" s="19">
        <f t="shared" si="4"/>
        <v>1.0891212347523027</v>
      </c>
    </row>
    <row r="26" spans="1:13" x14ac:dyDescent="0.2">
      <c r="B26" s="1" t="s">
        <v>106</v>
      </c>
      <c r="C26" s="18">
        <v>1229</v>
      </c>
      <c r="D26" s="18">
        <v>620</v>
      </c>
      <c r="E26" s="18">
        <v>1849</v>
      </c>
      <c r="F26" s="18"/>
      <c r="G26" s="18">
        <v>52052</v>
      </c>
      <c r="H26" s="18">
        <v>18169</v>
      </c>
      <c r="I26" s="18">
        <v>70221</v>
      </c>
      <c r="J26" s="61"/>
      <c r="K26" s="19">
        <f t="shared" si="4"/>
        <v>2.3611004380235152</v>
      </c>
      <c r="L26" s="19">
        <f t="shared" si="4"/>
        <v>3.4124057460509656</v>
      </c>
      <c r="M26" s="19">
        <f t="shared" si="4"/>
        <v>2.6331154497942211</v>
      </c>
    </row>
    <row r="27" spans="1:13" x14ac:dyDescent="0.2">
      <c r="B27" s="30" t="s">
        <v>295</v>
      </c>
      <c r="C27" s="18">
        <v>439</v>
      </c>
      <c r="D27" s="18">
        <v>106</v>
      </c>
      <c r="E27" s="18">
        <v>545</v>
      </c>
      <c r="F27" s="18"/>
      <c r="G27" s="18">
        <v>17696</v>
      </c>
      <c r="H27" s="18">
        <v>3568</v>
      </c>
      <c r="I27" s="18">
        <v>21264</v>
      </c>
      <c r="J27" s="61"/>
      <c r="K27" s="19">
        <f t="shared" si="4"/>
        <v>2.4807866184448462</v>
      </c>
      <c r="L27" s="19">
        <f t="shared" si="4"/>
        <v>2.9708520179372195</v>
      </c>
      <c r="M27" s="19">
        <f t="shared" si="4"/>
        <v>2.5630173062452974</v>
      </c>
    </row>
    <row r="28" spans="1:13" s="13" customFormat="1" x14ac:dyDescent="0.2">
      <c r="B28" s="33" t="s">
        <v>296</v>
      </c>
      <c r="C28" s="15">
        <v>1810</v>
      </c>
      <c r="D28" s="15">
        <v>759</v>
      </c>
      <c r="E28" s="15">
        <v>2569</v>
      </c>
      <c r="F28" s="15"/>
      <c r="G28" s="15">
        <v>82580</v>
      </c>
      <c r="H28" s="15">
        <v>24973</v>
      </c>
      <c r="I28" s="15">
        <v>107553</v>
      </c>
      <c r="J28" s="62"/>
      <c r="K28" s="16">
        <f t="shared" si="4"/>
        <v>2.1918139985468637</v>
      </c>
      <c r="L28" s="16">
        <f t="shared" si="4"/>
        <v>3.0392824250190205</v>
      </c>
      <c r="M28" s="16">
        <f t="shared" si="4"/>
        <v>2.3885898115347781</v>
      </c>
    </row>
    <row r="29" spans="1:13" ht="10.5" customHeight="1" x14ac:dyDescent="0.2">
      <c r="B29" s="13"/>
      <c r="C29" s="18"/>
      <c r="D29" s="18"/>
      <c r="E29" s="18"/>
      <c r="F29" s="15"/>
      <c r="G29" s="18"/>
      <c r="H29" s="18"/>
      <c r="I29" s="18"/>
      <c r="J29" s="62"/>
      <c r="K29" s="19"/>
      <c r="L29" s="19"/>
      <c r="M29" s="19"/>
    </row>
    <row r="30" spans="1:13" x14ac:dyDescent="0.2">
      <c r="A30" s="27" t="s">
        <v>110</v>
      </c>
      <c r="B30" s="1" t="s">
        <v>105</v>
      </c>
      <c r="C30" s="18">
        <v>202</v>
      </c>
      <c r="D30" s="18">
        <v>27</v>
      </c>
      <c r="E30" s="18">
        <v>229</v>
      </c>
      <c r="F30" s="18"/>
      <c r="G30" s="18">
        <v>9846</v>
      </c>
      <c r="H30" s="18">
        <v>1112</v>
      </c>
      <c r="I30" s="18">
        <v>10958</v>
      </c>
      <c r="J30" s="61"/>
      <c r="K30" s="19">
        <f t="shared" ref="K30:M33" si="5">C30/G30*100</f>
        <v>2.05159455616494</v>
      </c>
      <c r="L30" s="19">
        <f t="shared" si="5"/>
        <v>2.4280575539568345</v>
      </c>
      <c r="M30" s="19">
        <f t="shared" si="5"/>
        <v>2.0897974082861834</v>
      </c>
    </row>
    <row r="31" spans="1:13" x14ac:dyDescent="0.2">
      <c r="B31" s="1" t="s">
        <v>106</v>
      </c>
      <c r="C31" s="18">
        <v>1124</v>
      </c>
      <c r="D31" s="18">
        <v>460</v>
      </c>
      <c r="E31" s="18">
        <v>1584</v>
      </c>
      <c r="F31" s="18"/>
      <c r="G31" s="18">
        <v>43811</v>
      </c>
      <c r="H31" s="18">
        <v>11838</v>
      </c>
      <c r="I31" s="18">
        <v>55649</v>
      </c>
      <c r="J31" s="61"/>
      <c r="K31" s="19">
        <f t="shared" si="5"/>
        <v>2.5655657255027275</v>
      </c>
      <c r="L31" s="19">
        <f t="shared" si="5"/>
        <v>3.8857915188376411</v>
      </c>
      <c r="M31" s="19">
        <f t="shared" si="5"/>
        <v>2.8464123344534493</v>
      </c>
    </row>
    <row r="32" spans="1:13" x14ac:dyDescent="0.2">
      <c r="B32" s="30" t="s">
        <v>295</v>
      </c>
      <c r="C32" s="18">
        <v>470</v>
      </c>
      <c r="D32" s="18">
        <v>107</v>
      </c>
      <c r="E32" s="18">
        <v>577</v>
      </c>
      <c r="F32" s="18"/>
      <c r="G32" s="18">
        <v>18503</v>
      </c>
      <c r="H32" s="18">
        <v>3455</v>
      </c>
      <c r="I32" s="18">
        <v>21958</v>
      </c>
      <c r="J32" s="61"/>
      <c r="K32" s="19">
        <f t="shared" si="5"/>
        <v>2.5401286277900881</v>
      </c>
      <c r="L32" s="19">
        <f t="shared" si="5"/>
        <v>3.0969609261939217</v>
      </c>
      <c r="M32" s="19">
        <f t="shared" si="5"/>
        <v>2.6277438746698243</v>
      </c>
    </row>
    <row r="33" spans="1:13" s="13" customFormat="1" x14ac:dyDescent="0.2">
      <c r="B33" s="33" t="s">
        <v>296</v>
      </c>
      <c r="C33" s="15">
        <v>1796</v>
      </c>
      <c r="D33" s="15">
        <v>594</v>
      </c>
      <c r="E33" s="15">
        <v>2390</v>
      </c>
      <c r="F33" s="15"/>
      <c r="G33" s="15">
        <v>72160</v>
      </c>
      <c r="H33" s="15">
        <v>16405</v>
      </c>
      <c r="I33" s="15">
        <v>88565</v>
      </c>
      <c r="J33" s="62"/>
      <c r="K33" s="16">
        <f t="shared" si="5"/>
        <v>2.4889135254988917</v>
      </c>
      <c r="L33" s="16">
        <f t="shared" si="5"/>
        <v>3.6208473026516308</v>
      </c>
      <c r="M33" s="16">
        <f t="shared" si="5"/>
        <v>2.6985829616665726</v>
      </c>
    </row>
    <row r="34" spans="1:13" ht="10.5" customHeight="1" x14ac:dyDescent="0.2">
      <c r="B34" s="13"/>
      <c r="C34" s="18"/>
      <c r="D34" s="18"/>
      <c r="E34" s="18"/>
      <c r="F34" s="15"/>
      <c r="G34" s="18"/>
      <c r="H34" s="18"/>
      <c r="I34" s="18"/>
      <c r="J34" s="62"/>
      <c r="K34" s="19"/>
      <c r="L34" s="19"/>
      <c r="M34" s="19"/>
    </row>
    <row r="35" spans="1:13" x14ac:dyDescent="0.2">
      <c r="A35" s="27" t="s">
        <v>121</v>
      </c>
      <c r="B35" s="1" t="s">
        <v>105</v>
      </c>
      <c r="C35" s="18">
        <v>234</v>
      </c>
      <c r="D35" s="18">
        <v>79</v>
      </c>
      <c r="E35" s="18">
        <v>313</v>
      </c>
      <c r="F35" s="18"/>
      <c r="G35" s="18">
        <v>7973</v>
      </c>
      <c r="H35" s="18">
        <v>2038</v>
      </c>
      <c r="I35" s="18">
        <v>10011</v>
      </c>
      <c r="J35" s="61"/>
      <c r="K35" s="19">
        <f t="shared" ref="K35:M38" si="6">C35/G35*100</f>
        <v>2.9349053054057443</v>
      </c>
      <c r="L35" s="19">
        <f t="shared" si="6"/>
        <v>3.8763493621197251</v>
      </c>
      <c r="M35" s="19">
        <f t="shared" si="6"/>
        <v>3.1265607831385474</v>
      </c>
    </row>
    <row r="36" spans="1:13" x14ac:dyDescent="0.2">
      <c r="A36" s="27" t="s">
        <v>122</v>
      </c>
      <c r="B36" s="1" t="s">
        <v>106</v>
      </c>
      <c r="C36" s="18">
        <v>967</v>
      </c>
      <c r="D36" s="18">
        <v>961</v>
      </c>
      <c r="E36" s="18">
        <v>1928</v>
      </c>
      <c r="F36" s="18"/>
      <c r="G36" s="18">
        <v>33085</v>
      </c>
      <c r="H36" s="18">
        <v>18562</v>
      </c>
      <c r="I36" s="18">
        <v>51647</v>
      </c>
      <c r="J36" s="61"/>
      <c r="K36" s="19">
        <f t="shared" si="6"/>
        <v>2.9227746713011942</v>
      </c>
      <c r="L36" s="19">
        <f t="shared" si="6"/>
        <v>5.1772438314836764</v>
      </c>
      <c r="M36" s="19">
        <f t="shared" si="6"/>
        <v>3.7330338645032621</v>
      </c>
    </row>
    <row r="37" spans="1:13" x14ac:dyDescent="0.2">
      <c r="B37" s="30" t="s">
        <v>295</v>
      </c>
      <c r="C37" s="18">
        <v>187</v>
      </c>
      <c r="D37" s="18">
        <v>206</v>
      </c>
      <c r="E37" s="18">
        <v>393</v>
      </c>
      <c r="F37" s="18"/>
      <c r="G37" s="18">
        <v>8552</v>
      </c>
      <c r="H37" s="18">
        <v>4872</v>
      </c>
      <c r="I37" s="18">
        <v>13424</v>
      </c>
      <c r="J37" s="61"/>
      <c r="K37" s="19">
        <f t="shared" si="6"/>
        <v>2.186623012160898</v>
      </c>
      <c r="L37" s="19">
        <f t="shared" si="6"/>
        <v>4.2282430213464695</v>
      </c>
      <c r="M37" s="19">
        <f t="shared" si="6"/>
        <v>2.9275923718712753</v>
      </c>
    </row>
    <row r="38" spans="1:13" s="13" customFormat="1" x14ac:dyDescent="0.2">
      <c r="B38" s="33" t="s">
        <v>296</v>
      </c>
      <c r="C38" s="15">
        <v>1388</v>
      </c>
      <c r="D38" s="15">
        <v>1246</v>
      </c>
      <c r="E38" s="15">
        <v>2634</v>
      </c>
      <c r="F38" s="15"/>
      <c r="G38" s="15">
        <v>49610</v>
      </c>
      <c r="H38" s="15">
        <v>25472</v>
      </c>
      <c r="I38" s="15">
        <v>75082</v>
      </c>
      <c r="J38" s="62"/>
      <c r="K38" s="16">
        <f t="shared" si="6"/>
        <v>2.7978230195525096</v>
      </c>
      <c r="L38" s="16">
        <f t="shared" si="6"/>
        <v>4.8916457286432156</v>
      </c>
      <c r="M38" s="16">
        <f t="shared" si="6"/>
        <v>3.5081644069151063</v>
      </c>
    </row>
    <row r="39" spans="1:13" ht="10.5" customHeight="1" x14ac:dyDescent="0.2">
      <c r="B39" s="13"/>
      <c r="C39" s="18"/>
      <c r="D39" s="18"/>
      <c r="E39" s="18"/>
      <c r="F39" s="15"/>
      <c r="G39" s="18"/>
      <c r="H39" s="18"/>
      <c r="I39" s="18"/>
      <c r="J39" s="62"/>
      <c r="K39" s="19"/>
      <c r="L39" s="19"/>
      <c r="M39" s="19"/>
    </row>
    <row r="40" spans="1:13" x14ac:dyDescent="0.2">
      <c r="A40" s="27" t="s">
        <v>112</v>
      </c>
      <c r="B40" s="1" t="s">
        <v>105</v>
      </c>
      <c r="C40" s="18">
        <v>114</v>
      </c>
      <c r="D40" s="18">
        <v>29</v>
      </c>
      <c r="E40" s="18">
        <v>143</v>
      </c>
      <c r="F40" s="18"/>
      <c r="G40" s="18">
        <v>3825</v>
      </c>
      <c r="H40" s="18">
        <v>522</v>
      </c>
      <c r="I40" s="18">
        <v>4347</v>
      </c>
      <c r="J40" s="61"/>
      <c r="K40" s="19">
        <f t="shared" ref="K40:M43" si="7">C40/G40*100</f>
        <v>2.9803921568627452</v>
      </c>
      <c r="L40" s="19">
        <f t="shared" si="7"/>
        <v>5.5555555555555554</v>
      </c>
      <c r="M40" s="19">
        <f t="shared" si="7"/>
        <v>3.2896250287554634</v>
      </c>
    </row>
    <row r="41" spans="1:13" x14ac:dyDescent="0.2">
      <c r="B41" s="1" t="s">
        <v>106</v>
      </c>
      <c r="C41" s="18">
        <v>489</v>
      </c>
      <c r="D41" s="18">
        <v>323</v>
      </c>
      <c r="E41" s="18">
        <v>812</v>
      </c>
      <c r="F41" s="18"/>
      <c r="G41" s="18">
        <v>15847</v>
      </c>
      <c r="H41" s="18">
        <v>5177</v>
      </c>
      <c r="I41" s="18">
        <v>21024</v>
      </c>
      <c r="J41" s="61"/>
      <c r="K41" s="19">
        <f t="shared" si="7"/>
        <v>3.0857575566353255</v>
      </c>
      <c r="L41" s="19">
        <f t="shared" si="7"/>
        <v>6.2391346339578906</v>
      </c>
      <c r="M41" s="19">
        <f t="shared" si="7"/>
        <v>3.8622526636225265</v>
      </c>
    </row>
    <row r="42" spans="1:13" x14ac:dyDescent="0.2">
      <c r="B42" s="30" t="s">
        <v>295</v>
      </c>
      <c r="C42" s="18">
        <v>129</v>
      </c>
      <c r="D42" s="18">
        <v>75</v>
      </c>
      <c r="E42" s="18">
        <v>204</v>
      </c>
      <c r="F42" s="18"/>
      <c r="G42" s="18">
        <v>4858</v>
      </c>
      <c r="H42" s="18">
        <v>1666</v>
      </c>
      <c r="I42" s="18">
        <v>6524</v>
      </c>
      <c r="J42" s="61"/>
      <c r="K42" s="19">
        <f t="shared" si="7"/>
        <v>2.6554137505146147</v>
      </c>
      <c r="L42" s="19">
        <f t="shared" si="7"/>
        <v>4.5018007202881156</v>
      </c>
      <c r="M42" s="19">
        <f t="shared" si="7"/>
        <v>3.1269160024524831</v>
      </c>
    </row>
    <row r="43" spans="1:13" s="13" customFormat="1" x14ac:dyDescent="0.2">
      <c r="B43" s="33" t="s">
        <v>296</v>
      </c>
      <c r="C43" s="15">
        <v>732</v>
      </c>
      <c r="D43" s="15">
        <v>427</v>
      </c>
      <c r="E43" s="15">
        <v>1159</v>
      </c>
      <c r="F43" s="15"/>
      <c r="G43" s="15">
        <v>24530</v>
      </c>
      <c r="H43" s="15">
        <v>7365</v>
      </c>
      <c r="I43" s="15">
        <v>31895</v>
      </c>
      <c r="J43" s="62"/>
      <c r="K43" s="16">
        <f t="shared" si="7"/>
        <v>2.9841011006930289</v>
      </c>
      <c r="L43" s="16">
        <f t="shared" si="7"/>
        <v>5.7976917854718266</v>
      </c>
      <c r="M43" s="16">
        <f t="shared" si="7"/>
        <v>3.6337984010032924</v>
      </c>
    </row>
    <row r="44" spans="1:13" ht="10.5" customHeight="1" x14ac:dyDescent="0.2">
      <c r="B44" s="13"/>
      <c r="C44" s="18"/>
      <c r="D44" s="18"/>
      <c r="E44" s="18"/>
      <c r="F44" s="15"/>
      <c r="G44" s="18"/>
      <c r="H44" s="18"/>
      <c r="I44" s="18"/>
      <c r="J44" s="62"/>
      <c r="K44" s="19"/>
      <c r="L44" s="19"/>
      <c r="M44" s="19"/>
    </row>
    <row r="45" spans="1:13" x14ac:dyDescent="0.2">
      <c r="A45" s="27" t="s">
        <v>113</v>
      </c>
      <c r="B45" s="1" t="s">
        <v>105</v>
      </c>
      <c r="C45" s="18">
        <v>153</v>
      </c>
      <c r="D45" s="18">
        <v>31</v>
      </c>
      <c r="E45" s="18">
        <v>184</v>
      </c>
      <c r="F45" s="18"/>
      <c r="G45" s="18">
        <v>5417</v>
      </c>
      <c r="H45" s="18">
        <v>851</v>
      </c>
      <c r="I45" s="18">
        <v>6268</v>
      </c>
      <c r="J45" s="61"/>
      <c r="K45" s="19">
        <f t="shared" ref="K45:M48" si="8">C45/G45*100</f>
        <v>2.8244415728262875</v>
      </c>
      <c r="L45" s="19">
        <f t="shared" si="8"/>
        <v>3.6427732079905994</v>
      </c>
      <c r="M45" s="19">
        <f t="shared" si="8"/>
        <v>2.9355456285896619</v>
      </c>
    </row>
    <row r="46" spans="1:13" x14ac:dyDescent="0.2">
      <c r="B46" s="1" t="s">
        <v>106</v>
      </c>
      <c r="C46" s="18">
        <v>573</v>
      </c>
      <c r="D46" s="18">
        <v>486</v>
      </c>
      <c r="E46" s="18">
        <v>1059</v>
      </c>
      <c r="F46" s="18"/>
      <c r="G46" s="18">
        <v>18730</v>
      </c>
      <c r="H46" s="18">
        <v>8681</v>
      </c>
      <c r="I46" s="18">
        <v>27411</v>
      </c>
      <c r="J46" s="61"/>
      <c r="K46" s="19">
        <f t="shared" si="8"/>
        <v>3.0592632140950347</v>
      </c>
      <c r="L46" s="19">
        <f t="shared" si="8"/>
        <v>5.5984333602119571</v>
      </c>
      <c r="M46" s="19">
        <f t="shared" si="8"/>
        <v>3.863412498631936</v>
      </c>
    </row>
    <row r="47" spans="1:13" x14ac:dyDescent="0.2">
      <c r="B47" s="30" t="s">
        <v>295</v>
      </c>
      <c r="C47" s="18">
        <v>122</v>
      </c>
      <c r="D47" s="18">
        <v>122</v>
      </c>
      <c r="E47" s="18">
        <v>244</v>
      </c>
      <c r="F47" s="18"/>
      <c r="G47" s="18">
        <v>5376</v>
      </c>
      <c r="H47" s="18">
        <v>2767</v>
      </c>
      <c r="I47" s="18">
        <v>8143</v>
      </c>
      <c r="J47" s="61"/>
      <c r="K47" s="19">
        <f t="shared" si="8"/>
        <v>2.2693452380952381</v>
      </c>
      <c r="L47" s="19">
        <f t="shared" si="8"/>
        <v>4.4091073364654862</v>
      </c>
      <c r="M47" s="19">
        <f t="shared" si="8"/>
        <v>2.9964386589708951</v>
      </c>
    </row>
    <row r="48" spans="1:13" s="13" customFormat="1" x14ac:dyDescent="0.2">
      <c r="B48" s="33" t="s">
        <v>296</v>
      </c>
      <c r="C48" s="15">
        <v>848</v>
      </c>
      <c r="D48" s="15">
        <v>639</v>
      </c>
      <c r="E48" s="15">
        <v>1487</v>
      </c>
      <c r="F48" s="15"/>
      <c r="G48" s="15">
        <v>29523</v>
      </c>
      <c r="H48" s="15">
        <v>12299</v>
      </c>
      <c r="I48" s="15">
        <v>41822</v>
      </c>
      <c r="J48" s="62"/>
      <c r="K48" s="16">
        <f t="shared" si="8"/>
        <v>2.8723368221386716</v>
      </c>
      <c r="L48" s="16">
        <f t="shared" si="8"/>
        <v>5.1955443531994474</v>
      </c>
      <c r="M48" s="16">
        <f t="shared" si="8"/>
        <v>3.5555449285065279</v>
      </c>
    </row>
    <row r="49" spans="1:13" s="13" customFormat="1" x14ac:dyDescent="0.2">
      <c r="C49" s="18"/>
      <c r="D49" s="18"/>
      <c r="E49" s="18"/>
      <c r="F49" s="15"/>
      <c r="G49" s="18"/>
      <c r="H49" s="18"/>
      <c r="I49" s="18"/>
      <c r="J49" s="62"/>
      <c r="K49" s="16"/>
      <c r="L49" s="16"/>
      <c r="M49" s="16"/>
    </row>
    <row r="50" spans="1:13" ht="10.5" customHeight="1" x14ac:dyDescent="0.2">
      <c r="A50" s="27" t="s">
        <v>198</v>
      </c>
      <c r="B50" s="1" t="s">
        <v>105</v>
      </c>
      <c r="C50" s="18">
        <v>237</v>
      </c>
      <c r="D50" s="18">
        <v>46</v>
      </c>
      <c r="E50" s="18">
        <v>283</v>
      </c>
      <c r="F50" s="18"/>
      <c r="G50" s="18">
        <v>10320</v>
      </c>
      <c r="H50" s="18">
        <v>1280</v>
      </c>
      <c r="I50" s="18">
        <v>11600</v>
      </c>
      <c r="J50" s="61"/>
      <c r="K50" s="19">
        <f t="shared" ref="K50:M53" si="9">C50/G50*100</f>
        <v>2.2965116279069768</v>
      </c>
      <c r="L50" s="19">
        <f t="shared" si="9"/>
        <v>3.5937499999999996</v>
      </c>
      <c r="M50" s="19">
        <f t="shared" si="9"/>
        <v>2.4396551724137931</v>
      </c>
    </row>
    <row r="51" spans="1:13" x14ac:dyDescent="0.2">
      <c r="B51" s="1" t="s">
        <v>106</v>
      </c>
      <c r="C51" s="18">
        <v>1171</v>
      </c>
      <c r="D51" s="18">
        <v>685</v>
      </c>
      <c r="E51" s="18">
        <v>1856</v>
      </c>
      <c r="F51" s="18"/>
      <c r="G51" s="18">
        <v>45637</v>
      </c>
      <c r="H51" s="18">
        <v>16093</v>
      </c>
      <c r="I51" s="18">
        <v>61730</v>
      </c>
      <c r="J51" s="61"/>
      <c r="K51" s="19">
        <f t="shared" si="9"/>
        <v>2.5659004754913775</v>
      </c>
      <c r="L51" s="19">
        <f t="shared" si="9"/>
        <v>4.2565090411980364</v>
      </c>
      <c r="M51" s="19">
        <f t="shared" si="9"/>
        <v>3.0066418273124897</v>
      </c>
    </row>
    <row r="52" spans="1:13" x14ac:dyDescent="0.2">
      <c r="B52" s="30" t="s">
        <v>295</v>
      </c>
      <c r="C52" s="18">
        <v>310</v>
      </c>
      <c r="D52" s="18">
        <v>159</v>
      </c>
      <c r="E52" s="18">
        <v>469</v>
      </c>
      <c r="F52" s="18"/>
      <c r="G52" s="18">
        <v>12243</v>
      </c>
      <c r="H52" s="18">
        <v>3617</v>
      </c>
      <c r="I52" s="18">
        <v>15860</v>
      </c>
      <c r="J52" s="61"/>
      <c r="K52" s="19">
        <f t="shared" si="9"/>
        <v>2.5320591358327209</v>
      </c>
      <c r="L52" s="19">
        <f t="shared" si="9"/>
        <v>4.3959082112247723</v>
      </c>
      <c r="M52" s="19">
        <f t="shared" si="9"/>
        <v>2.9571248423707437</v>
      </c>
    </row>
    <row r="53" spans="1:13" s="13" customFormat="1" x14ac:dyDescent="0.2">
      <c r="B53" s="33" t="s">
        <v>296</v>
      </c>
      <c r="C53" s="15">
        <v>1718</v>
      </c>
      <c r="D53" s="15">
        <v>890</v>
      </c>
      <c r="E53" s="15">
        <v>2608</v>
      </c>
      <c r="F53" s="15"/>
      <c r="G53" s="15">
        <v>68200</v>
      </c>
      <c r="H53" s="15">
        <v>20990</v>
      </c>
      <c r="I53" s="15">
        <v>89190</v>
      </c>
      <c r="J53" s="62"/>
      <c r="K53" s="16">
        <f t="shared" si="9"/>
        <v>2.5190615835777126</v>
      </c>
      <c r="L53" s="16">
        <f t="shared" si="9"/>
        <v>4.2401143401619814</v>
      </c>
      <c r="M53" s="16">
        <f t="shared" si="9"/>
        <v>2.9240946294427625</v>
      </c>
    </row>
    <row r="54" spans="1:13" ht="22.5" customHeight="1" thickBot="1" x14ac:dyDescent="0.25">
      <c r="A54" s="201" t="str">
        <f>"Tabell 16 Andelen öppet arbetslösa av befolkningen i stadsdelsområdena efter ålder och födelseland - kvarstående sista "&amp;(TEXT('Tab1'!$D$2,"MMMM"))&amp;" "&amp;TEXT('Tab1'!$D$2,"ÅÅÅÅ")</f>
        <v>Tabell 16 Andelen öppet arbetslösa av befolkningen i stadsdelsområdena efter ålder och födelseland - kvarstående sista augusti 2026</v>
      </c>
      <c r="B54" s="209"/>
      <c r="C54" s="209"/>
      <c r="D54" s="209"/>
      <c r="E54" s="209"/>
      <c r="F54" s="209"/>
      <c r="G54" s="209"/>
      <c r="H54" s="209"/>
      <c r="I54" s="209"/>
      <c r="J54" s="209"/>
      <c r="K54" s="209"/>
      <c r="L54" s="209"/>
      <c r="M54" s="209"/>
    </row>
    <row r="55" spans="1:13" x14ac:dyDescent="0.2">
      <c r="A55" s="57"/>
      <c r="B55" s="58"/>
      <c r="C55" s="4" t="s">
        <v>201</v>
      </c>
      <c r="D55" s="59"/>
      <c r="E55" s="59"/>
      <c r="F55" s="58"/>
      <c r="G55" s="59" t="s">
        <v>103</v>
      </c>
      <c r="H55" s="59"/>
      <c r="I55" s="59"/>
      <c r="J55" s="58"/>
      <c r="K55" s="59" t="s">
        <v>104</v>
      </c>
      <c r="L55" s="59"/>
      <c r="M55" s="59"/>
    </row>
    <row r="56" spans="1:13" ht="11.25" customHeight="1" x14ac:dyDescent="0.2">
      <c r="A56" s="60"/>
      <c r="B56" s="8" t="s">
        <v>56</v>
      </c>
      <c r="C56" s="68" t="s">
        <v>188</v>
      </c>
      <c r="D56" s="68" t="s">
        <v>189</v>
      </c>
      <c r="E56" s="68" t="s">
        <v>63</v>
      </c>
      <c r="F56" s="68"/>
      <c r="G56" s="68" t="s">
        <v>188</v>
      </c>
      <c r="H56" s="68" t="s">
        <v>189</v>
      </c>
      <c r="I56" s="68" t="s">
        <v>63</v>
      </c>
      <c r="J56" s="68"/>
      <c r="K56" s="68" t="s">
        <v>188</v>
      </c>
      <c r="L56" s="68" t="s">
        <v>189</v>
      </c>
      <c r="M56" s="68" t="s">
        <v>63</v>
      </c>
    </row>
    <row r="57" spans="1:13" ht="11.25" hidden="1" customHeight="1" x14ac:dyDescent="0.2">
      <c r="B57" s="36"/>
      <c r="C57" s="144" t="s">
        <v>324</v>
      </c>
      <c r="D57" s="144" t="s">
        <v>325</v>
      </c>
      <c r="E57" s="144" t="s">
        <v>326</v>
      </c>
      <c r="F57" s="144" t="s">
        <v>298</v>
      </c>
      <c r="G57" s="144" t="s">
        <v>327</v>
      </c>
      <c r="H57" s="144" t="s">
        <v>328</v>
      </c>
      <c r="I57" s="144" t="s">
        <v>329</v>
      </c>
      <c r="J57" s="144"/>
      <c r="K57" s="144"/>
      <c r="L57" s="144"/>
      <c r="M57" s="144"/>
    </row>
    <row r="58" spans="1:13" x14ac:dyDescent="0.2">
      <c r="A58" s="27" t="s">
        <v>114</v>
      </c>
      <c r="B58" s="1" t="s">
        <v>105</v>
      </c>
      <c r="C58" s="18">
        <v>100</v>
      </c>
      <c r="D58" s="18">
        <v>58</v>
      </c>
      <c r="E58" s="18">
        <v>158</v>
      </c>
      <c r="F58" s="18"/>
      <c r="G58" s="18">
        <v>2982</v>
      </c>
      <c r="H58" s="18">
        <v>1453</v>
      </c>
      <c r="I58" s="18">
        <v>4435</v>
      </c>
      <c r="J58" s="61"/>
      <c r="K58" s="19">
        <f>C58/G58*100</f>
        <v>3.3534540576794098</v>
      </c>
      <c r="L58" s="19">
        <f t="shared" ref="K58:M61" si="10">D58/H58*100</f>
        <v>3.9917412250516175</v>
      </c>
      <c r="M58" s="19">
        <f t="shared" si="10"/>
        <v>3.5625704622322436</v>
      </c>
    </row>
    <row r="59" spans="1:13" x14ac:dyDescent="0.2">
      <c r="B59" s="1" t="s">
        <v>106</v>
      </c>
      <c r="C59" s="18">
        <v>270</v>
      </c>
      <c r="D59" s="18">
        <v>723</v>
      </c>
      <c r="E59" s="18">
        <v>993</v>
      </c>
      <c r="F59" s="18"/>
      <c r="G59" s="18">
        <v>5746</v>
      </c>
      <c r="H59" s="18">
        <v>11397</v>
      </c>
      <c r="I59" s="18">
        <v>17143</v>
      </c>
      <c r="J59" s="61"/>
      <c r="K59" s="19">
        <f t="shared" si="10"/>
        <v>4.6989209885137484</v>
      </c>
      <c r="L59" s="19">
        <f t="shared" si="10"/>
        <v>6.3437746775467225</v>
      </c>
      <c r="M59" s="19">
        <f t="shared" si="10"/>
        <v>5.7924517295689206</v>
      </c>
    </row>
    <row r="60" spans="1:13" x14ac:dyDescent="0.2">
      <c r="B60" s="30" t="s">
        <v>295</v>
      </c>
      <c r="C60" s="18">
        <v>37</v>
      </c>
      <c r="D60" s="18">
        <v>194</v>
      </c>
      <c r="E60" s="18">
        <v>231</v>
      </c>
      <c r="F60" s="18"/>
      <c r="G60" s="18">
        <v>1055</v>
      </c>
      <c r="H60" s="18">
        <v>3977</v>
      </c>
      <c r="I60" s="18">
        <v>5032</v>
      </c>
      <c r="J60" s="61"/>
      <c r="K60" s="19">
        <f t="shared" si="10"/>
        <v>3.5071090047393367</v>
      </c>
      <c r="L60" s="19">
        <f t="shared" si="10"/>
        <v>4.8780487804878048</v>
      </c>
      <c r="M60" s="19">
        <f t="shared" si="10"/>
        <v>4.5906200317965027</v>
      </c>
    </row>
    <row r="61" spans="1:13" s="13" customFormat="1" x14ac:dyDescent="0.2">
      <c r="B61" s="33" t="s">
        <v>296</v>
      </c>
      <c r="C61" s="15">
        <v>407</v>
      </c>
      <c r="D61" s="15">
        <v>975</v>
      </c>
      <c r="E61" s="15">
        <v>1382</v>
      </c>
      <c r="F61" s="15"/>
      <c r="G61" s="15">
        <v>9783</v>
      </c>
      <c r="H61" s="15">
        <v>16827</v>
      </c>
      <c r="I61" s="15">
        <v>26610</v>
      </c>
      <c r="J61" s="62"/>
      <c r="K61" s="16">
        <f>C61/G61*100</f>
        <v>4.1602780333231113</v>
      </c>
      <c r="L61" s="16">
        <f t="shared" si="10"/>
        <v>5.7942592262435371</v>
      </c>
      <c r="M61" s="16">
        <f t="shared" si="10"/>
        <v>5.1935362645621943</v>
      </c>
    </row>
    <row r="62" spans="1:13" x14ac:dyDescent="0.2">
      <c r="B62" s="13"/>
      <c r="C62" s="188" t="s">
        <v>324</v>
      </c>
      <c r="D62" s="188" t="s">
        <v>325</v>
      </c>
      <c r="E62" s="188" t="s">
        <v>326</v>
      </c>
      <c r="F62" s="188"/>
      <c r="G62" s="188"/>
      <c r="H62" s="188"/>
      <c r="I62" s="188"/>
      <c r="J62" s="62"/>
      <c r="K62" s="19"/>
      <c r="L62" s="19"/>
      <c r="M62" s="19"/>
    </row>
    <row r="63" spans="1:13" x14ac:dyDescent="0.2">
      <c r="A63" s="35" t="s">
        <v>115</v>
      </c>
      <c r="B63" s="1" t="s">
        <v>105</v>
      </c>
      <c r="C63" s="18">
        <v>69</v>
      </c>
      <c r="D63" s="18">
        <v>49</v>
      </c>
      <c r="E63" s="18">
        <v>118</v>
      </c>
      <c r="F63" s="18"/>
      <c r="G63" s="87" t="s">
        <v>116</v>
      </c>
      <c r="H63" s="87" t="s">
        <v>116</v>
      </c>
      <c r="I63" s="87" t="s">
        <v>116</v>
      </c>
      <c r="J63" s="61"/>
      <c r="K63" s="19" t="s">
        <v>116</v>
      </c>
      <c r="L63" s="19" t="s">
        <v>116</v>
      </c>
      <c r="M63" s="19" t="s">
        <v>116</v>
      </c>
    </row>
    <row r="64" spans="1:13" x14ac:dyDescent="0.2">
      <c r="A64" s="27" t="s">
        <v>117</v>
      </c>
      <c r="B64" s="1" t="s">
        <v>106</v>
      </c>
      <c r="C64" s="18">
        <v>407</v>
      </c>
      <c r="D64" s="18">
        <v>533</v>
      </c>
      <c r="E64" s="18">
        <v>940</v>
      </c>
      <c r="F64" s="18"/>
      <c r="G64" s="87" t="s">
        <v>116</v>
      </c>
      <c r="H64" s="87" t="s">
        <v>116</v>
      </c>
      <c r="I64" s="87" t="s">
        <v>116</v>
      </c>
      <c r="J64" s="61"/>
      <c r="K64" s="19" t="s">
        <v>116</v>
      </c>
      <c r="L64" s="19" t="s">
        <v>116</v>
      </c>
      <c r="M64" s="19" t="s">
        <v>116</v>
      </c>
    </row>
    <row r="65" spans="1:13" x14ac:dyDescent="0.2">
      <c r="B65" s="30" t="s">
        <v>295</v>
      </c>
      <c r="C65" s="18">
        <v>56</v>
      </c>
      <c r="D65" s="18">
        <v>75</v>
      </c>
      <c r="E65" s="18">
        <v>131</v>
      </c>
      <c r="F65" s="18"/>
      <c r="G65" s="87" t="s">
        <v>116</v>
      </c>
      <c r="H65" s="87" t="s">
        <v>116</v>
      </c>
      <c r="I65" s="87" t="s">
        <v>116</v>
      </c>
      <c r="J65" s="61"/>
      <c r="K65" s="19" t="s">
        <v>116</v>
      </c>
      <c r="L65" s="19" t="s">
        <v>116</v>
      </c>
      <c r="M65" s="19" t="s">
        <v>116</v>
      </c>
    </row>
    <row r="66" spans="1:13" s="13" customFormat="1" x14ac:dyDescent="0.2">
      <c r="B66" s="33" t="s">
        <v>296</v>
      </c>
      <c r="C66" s="15">
        <v>532</v>
      </c>
      <c r="D66" s="15">
        <v>657</v>
      </c>
      <c r="E66" s="15">
        <v>1189</v>
      </c>
      <c r="F66" s="15"/>
      <c r="G66" s="16" t="s">
        <v>116</v>
      </c>
      <c r="H66" s="16" t="s">
        <v>116</v>
      </c>
      <c r="I66" s="16" t="s">
        <v>116</v>
      </c>
      <c r="J66" s="62"/>
      <c r="K66" s="16" t="s">
        <v>116</v>
      </c>
      <c r="L66" s="16" t="s">
        <v>116</v>
      </c>
      <c r="M66" s="16" t="s">
        <v>116</v>
      </c>
    </row>
    <row r="67" spans="1:13" x14ac:dyDescent="0.2">
      <c r="B67" s="13"/>
      <c r="C67" s="188" t="s">
        <v>324</v>
      </c>
      <c r="D67" s="188" t="s">
        <v>325</v>
      </c>
      <c r="E67" s="188" t="s">
        <v>326</v>
      </c>
      <c r="F67" s="188" t="s">
        <v>298</v>
      </c>
      <c r="G67" s="188" t="s">
        <v>327</v>
      </c>
      <c r="H67" s="188" t="s">
        <v>328</v>
      </c>
      <c r="I67" s="188" t="s">
        <v>329</v>
      </c>
      <c r="J67" s="62"/>
      <c r="K67" s="19"/>
      <c r="L67" s="19"/>
      <c r="M67" s="19"/>
    </row>
    <row r="68" spans="1:13" x14ac:dyDescent="0.2">
      <c r="A68" s="35" t="s">
        <v>118</v>
      </c>
      <c r="B68" s="1" t="s">
        <v>105</v>
      </c>
      <c r="C68" s="18">
        <v>1937</v>
      </c>
      <c r="D68" s="18">
        <v>658</v>
      </c>
      <c r="E68" s="18">
        <v>2595</v>
      </c>
      <c r="F68" s="18"/>
      <c r="G68" s="18">
        <v>79608</v>
      </c>
      <c r="H68" s="18">
        <v>18664</v>
      </c>
      <c r="I68" s="18">
        <v>98272</v>
      </c>
      <c r="J68" s="61"/>
      <c r="K68" s="19">
        <f t="shared" ref="K68:M71" si="11">C68/G68*100</f>
        <v>2.4331725454728166</v>
      </c>
      <c r="L68" s="19">
        <f t="shared" si="11"/>
        <v>3.5255036433776255</v>
      </c>
      <c r="M68" s="19">
        <f t="shared" si="11"/>
        <v>2.6406300879192446</v>
      </c>
    </row>
    <row r="69" spans="1:13" x14ac:dyDescent="0.2">
      <c r="B69" s="1" t="s">
        <v>106</v>
      </c>
      <c r="C69" s="18">
        <v>8574</v>
      </c>
      <c r="D69" s="18">
        <v>8644</v>
      </c>
      <c r="E69" s="18">
        <v>17218</v>
      </c>
      <c r="F69" s="18"/>
      <c r="G69" s="18">
        <v>297509</v>
      </c>
      <c r="H69" s="18">
        <v>153935</v>
      </c>
      <c r="I69" s="18">
        <v>451444</v>
      </c>
      <c r="J69" s="61"/>
      <c r="K69" s="19">
        <f t="shared" si="11"/>
        <v>2.8819296222971404</v>
      </c>
      <c r="L69" s="19">
        <f t="shared" si="11"/>
        <v>5.6153571312566992</v>
      </c>
      <c r="M69" s="19">
        <f t="shared" si="11"/>
        <v>3.813983572713338</v>
      </c>
    </row>
    <row r="70" spans="1:13" x14ac:dyDescent="0.2">
      <c r="B70" s="30" t="s">
        <v>295</v>
      </c>
      <c r="C70" s="18">
        <v>2419</v>
      </c>
      <c r="D70" s="18">
        <v>1736</v>
      </c>
      <c r="E70" s="18">
        <v>4155</v>
      </c>
      <c r="F70" s="18"/>
      <c r="G70" s="18">
        <v>94881</v>
      </c>
      <c r="H70" s="18">
        <v>41391</v>
      </c>
      <c r="I70" s="18">
        <v>136272</v>
      </c>
      <c r="J70" s="61"/>
      <c r="K70" s="19">
        <f t="shared" si="11"/>
        <v>2.54950938544071</v>
      </c>
      <c r="L70" s="19">
        <f t="shared" si="11"/>
        <v>4.1941484863859291</v>
      </c>
      <c r="M70" s="19">
        <f t="shared" si="11"/>
        <v>3.0490489609017257</v>
      </c>
    </row>
    <row r="71" spans="1:13" s="13" customFormat="1" ht="12" thickBot="1" x14ac:dyDescent="0.25">
      <c r="A71" s="22"/>
      <c r="B71" s="51" t="s">
        <v>296</v>
      </c>
      <c r="C71" s="24">
        <v>12930</v>
      </c>
      <c r="D71" s="24">
        <v>11038</v>
      </c>
      <c r="E71" s="24">
        <v>23968</v>
      </c>
      <c r="F71" s="24"/>
      <c r="G71" s="24">
        <v>471998</v>
      </c>
      <c r="H71" s="24">
        <v>213990</v>
      </c>
      <c r="I71" s="24">
        <v>685988</v>
      </c>
      <c r="J71" s="88"/>
      <c r="K71" s="25">
        <f t="shared" si="11"/>
        <v>2.7394183873660483</v>
      </c>
      <c r="L71" s="25">
        <f t="shared" si="11"/>
        <v>5.1581849619141087</v>
      </c>
      <c r="M71" s="25">
        <f t="shared" si="11"/>
        <v>3.493938669481099</v>
      </c>
    </row>
    <row r="72" spans="1:13" ht="27" customHeight="1" x14ac:dyDescent="0.2">
      <c r="A72" s="202" t="s">
        <v>293</v>
      </c>
      <c r="B72" s="202"/>
      <c r="C72" s="202"/>
      <c r="D72" s="202"/>
      <c r="E72" s="202"/>
      <c r="F72" s="202"/>
      <c r="G72" s="202"/>
      <c r="H72" s="202"/>
      <c r="I72" s="202"/>
      <c r="J72" s="202"/>
      <c r="K72" s="202"/>
      <c r="L72" s="202"/>
      <c r="M72" s="202"/>
    </row>
  </sheetData>
  <mergeCells count="3">
    <mergeCell ref="A1:M1"/>
    <mergeCell ref="A54:M54"/>
    <mergeCell ref="A72:M72"/>
  </mergeCells>
  <phoneticPr fontId="2" type="noConversion"/>
  <pageMargins left="0.75" right="0.75" top="1" bottom="1" header="0.5" footer="0.5"/>
  <pageSetup paperSize="9" scale="97" fitToHeight="0" orientation="portrait" r:id="rId1"/>
  <headerFooter alignWithMargins="0">
    <oddHeader>&amp;C&amp;8Stadsdelsförvaltningarna - Kvarstående sökande</oddHeader>
  </headerFooter>
  <rowBreaks count="1" manualBreakCount="1">
    <brk id="5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21DC4-ADDD-4713-BF31-35C16205B555}">
  <sheetPr codeName="Blad17"/>
  <dimension ref="A1:R18"/>
  <sheetViews>
    <sheetView zoomScaleNormal="100" workbookViewId="0">
      <selection activeCell="F25" sqref="F25"/>
    </sheetView>
  </sheetViews>
  <sheetFormatPr defaultColWidth="18.5703125" defaultRowHeight="11.25" x14ac:dyDescent="0.2"/>
  <cols>
    <col min="1" max="1" width="17.85546875" style="1" customWidth="1"/>
    <col min="2" max="2" width="5.7109375" style="1" customWidth="1"/>
    <col min="3" max="3" width="4.7109375" style="1" customWidth="1"/>
    <col min="4" max="4" width="0.7109375" style="1" customWidth="1"/>
    <col min="5" max="5" width="4.5703125" style="1" bestFit="1" customWidth="1"/>
    <col min="6" max="6" width="3.7109375" style="1" customWidth="1"/>
    <col min="7" max="7" width="0.7109375" style="1" customWidth="1"/>
    <col min="8" max="8" width="4.7109375" style="1" bestFit="1" customWidth="1"/>
    <col min="9" max="9" width="4.28515625" style="1" customWidth="1"/>
    <col min="10" max="10" width="0.7109375" style="1" customWidth="1"/>
    <col min="11" max="11" width="7.5703125" style="1" customWidth="1"/>
    <col min="12" max="12" width="6.7109375" style="1" customWidth="1"/>
    <col min="13" max="13" width="0.7109375" style="1" customWidth="1"/>
    <col min="14" max="14" width="5.5703125" style="1" customWidth="1"/>
    <col min="15" max="15" width="5.42578125" style="1" customWidth="1"/>
    <col min="16" max="16" width="0.7109375" style="1" customWidth="1"/>
    <col min="17" max="17" width="6" style="1" customWidth="1"/>
    <col min="18" max="18" width="5.28515625" style="1" customWidth="1"/>
    <col min="19" max="16384" width="18.5703125" style="1"/>
  </cols>
  <sheetData>
    <row r="1" spans="1:18" ht="24.75" customHeight="1" thickBot="1" x14ac:dyDescent="0.25">
      <c r="A1" s="201" t="str">
        <f>"Tabell 17 Antalet öppet arbetslösa efter födelseland i stadsdelsområdena, 16-66* år - kvarstående sista "&amp;(TEXT('Tab1'!$D$2,"MMMM"))&amp;" "&amp;TEXT('Tab1'!$D$2,"ÅÅÅÅ")</f>
        <v>Tabell 17 Antalet öppet arbetslösa efter födelseland i stadsdelsområdena, 16-66* år - kvarstående sista augusti 2026</v>
      </c>
      <c r="B1" s="201"/>
      <c r="C1" s="201"/>
      <c r="D1" s="201"/>
      <c r="E1" s="201"/>
      <c r="F1" s="201"/>
      <c r="G1" s="201"/>
      <c r="H1" s="201"/>
      <c r="I1" s="201"/>
      <c r="J1" s="201"/>
      <c r="K1" s="201"/>
      <c r="L1" s="201"/>
      <c r="M1" s="201"/>
      <c r="N1" s="201"/>
      <c r="O1" s="201"/>
      <c r="P1" s="201"/>
      <c r="Q1" s="201"/>
      <c r="R1" s="201"/>
    </row>
    <row r="2" spans="1:18" ht="26.25" customHeight="1" x14ac:dyDescent="0.2">
      <c r="A2" s="2"/>
      <c r="B2" s="221" t="s">
        <v>125</v>
      </c>
      <c r="C2" s="221"/>
      <c r="D2" s="93"/>
      <c r="E2" s="221" t="s">
        <v>132</v>
      </c>
      <c r="F2" s="221"/>
      <c r="G2" s="93"/>
      <c r="H2" s="221" t="s">
        <v>126</v>
      </c>
      <c r="I2" s="221"/>
      <c r="J2" s="93"/>
      <c r="K2" s="221" t="s">
        <v>127</v>
      </c>
      <c r="L2" s="221"/>
      <c r="M2" s="93"/>
      <c r="N2" s="221" t="s">
        <v>128</v>
      </c>
      <c r="O2" s="221"/>
      <c r="P2" s="93"/>
      <c r="Q2" s="221" t="s">
        <v>85</v>
      </c>
      <c r="R2" s="221"/>
    </row>
    <row r="3" spans="1:18" x14ac:dyDescent="0.2">
      <c r="A3" s="40"/>
      <c r="B3" s="10" t="s">
        <v>32</v>
      </c>
      <c r="C3" s="10" t="s">
        <v>133</v>
      </c>
      <c r="D3" s="10"/>
      <c r="E3" s="10" t="s">
        <v>32</v>
      </c>
      <c r="F3" s="10" t="s">
        <v>133</v>
      </c>
      <c r="G3" s="10"/>
      <c r="H3" s="10" t="s">
        <v>32</v>
      </c>
      <c r="I3" s="10" t="s">
        <v>133</v>
      </c>
      <c r="J3" s="10"/>
      <c r="K3" s="10" t="s">
        <v>32</v>
      </c>
      <c r="L3" s="10" t="s">
        <v>133</v>
      </c>
      <c r="M3" s="10"/>
      <c r="N3" s="10" t="s">
        <v>32</v>
      </c>
      <c r="O3" s="10" t="s">
        <v>133</v>
      </c>
      <c r="P3" s="10"/>
      <c r="Q3" s="10" t="s">
        <v>32</v>
      </c>
      <c r="R3" s="10" t="s">
        <v>133</v>
      </c>
    </row>
    <row r="4" spans="1:18" ht="45" hidden="1" x14ac:dyDescent="0.2">
      <c r="B4" s="11" t="s">
        <v>390</v>
      </c>
      <c r="C4" s="11" t="s">
        <v>336</v>
      </c>
      <c r="D4" s="11" t="s">
        <v>298</v>
      </c>
      <c r="E4" s="11" t="s">
        <v>391</v>
      </c>
      <c r="F4" s="11" t="s">
        <v>337</v>
      </c>
      <c r="G4" s="11" t="s">
        <v>299</v>
      </c>
      <c r="H4" s="11" t="s">
        <v>392</v>
      </c>
      <c r="I4" s="11" t="s">
        <v>338</v>
      </c>
      <c r="J4" s="11" t="s">
        <v>311</v>
      </c>
      <c r="K4" s="11" t="s">
        <v>393</v>
      </c>
      <c r="L4" s="11" t="s">
        <v>339</v>
      </c>
      <c r="M4" s="11" t="s">
        <v>312</v>
      </c>
      <c r="N4" s="11" t="s">
        <v>394</v>
      </c>
      <c r="O4" s="11" t="s">
        <v>340</v>
      </c>
      <c r="P4" s="11" t="s">
        <v>313</v>
      </c>
      <c r="Q4" s="11" t="s">
        <v>341</v>
      </c>
      <c r="R4" s="11" t="s">
        <v>342</v>
      </c>
    </row>
    <row r="5" spans="1:18" x14ac:dyDescent="0.2">
      <c r="A5" s="1" t="s">
        <v>216</v>
      </c>
      <c r="B5" s="31">
        <v>900</v>
      </c>
      <c r="C5" s="32">
        <v>33.234859675036901</v>
      </c>
      <c r="D5" s="32"/>
      <c r="E5" s="31">
        <v>13</v>
      </c>
      <c r="F5" s="32">
        <v>0.480059084194978</v>
      </c>
      <c r="G5" s="32"/>
      <c r="H5" s="31">
        <v>114</v>
      </c>
      <c r="I5" s="32">
        <v>4.2097488921713397</v>
      </c>
      <c r="J5" s="32"/>
      <c r="K5" s="31">
        <v>177</v>
      </c>
      <c r="L5" s="32">
        <v>6.53618906942393</v>
      </c>
      <c r="M5" s="32"/>
      <c r="N5" s="31">
        <v>2290</v>
      </c>
      <c r="O5" s="32">
        <v>84.564254062038401</v>
      </c>
      <c r="P5" s="32"/>
      <c r="Q5" s="31">
        <v>3494</v>
      </c>
      <c r="R5" s="32">
        <v>100</v>
      </c>
    </row>
    <row r="6" spans="1:18" x14ac:dyDescent="0.2">
      <c r="A6" s="1" t="s">
        <v>92</v>
      </c>
      <c r="B6" s="31">
        <v>891</v>
      </c>
      <c r="C6" s="32">
        <v>58.773087071240099</v>
      </c>
      <c r="D6" s="32"/>
      <c r="E6" s="31">
        <v>17</v>
      </c>
      <c r="F6" s="32">
        <v>1.12137203166227</v>
      </c>
      <c r="G6" s="32"/>
      <c r="H6" s="31">
        <v>161</v>
      </c>
      <c r="I6" s="32">
        <v>10.620052770448501</v>
      </c>
      <c r="J6" s="32"/>
      <c r="K6" s="31">
        <v>164</v>
      </c>
      <c r="L6" s="32">
        <v>10.817941952506599</v>
      </c>
      <c r="M6" s="32"/>
      <c r="N6" s="31">
        <v>1013</v>
      </c>
      <c r="O6" s="32">
        <v>66.820580474934005</v>
      </c>
      <c r="P6" s="32"/>
      <c r="Q6" s="31">
        <v>2246</v>
      </c>
      <c r="R6" s="32">
        <v>100</v>
      </c>
    </row>
    <row r="7" spans="1:18" x14ac:dyDescent="0.2">
      <c r="A7" s="1" t="s">
        <v>93</v>
      </c>
      <c r="B7" s="31">
        <v>955</v>
      </c>
      <c r="C7" s="32">
        <v>159.43238731218699</v>
      </c>
      <c r="D7" s="32"/>
      <c r="E7" s="31">
        <v>28</v>
      </c>
      <c r="F7" s="32">
        <v>4.6744574290484104</v>
      </c>
      <c r="G7" s="32"/>
      <c r="H7" s="31">
        <v>91</v>
      </c>
      <c r="I7" s="32">
        <v>15.191986644407301</v>
      </c>
      <c r="J7" s="32"/>
      <c r="K7" s="31">
        <v>78</v>
      </c>
      <c r="L7" s="32">
        <v>13.021702838063399</v>
      </c>
      <c r="M7" s="32"/>
      <c r="N7" s="31">
        <v>311</v>
      </c>
      <c r="O7" s="32">
        <v>51.919866444073499</v>
      </c>
      <c r="P7" s="32"/>
      <c r="Q7" s="31">
        <v>1463</v>
      </c>
      <c r="R7" s="32">
        <v>100</v>
      </c>
    </row>
    <row r="8" spans="1:18" x14ac:dyDescent="0.2">
      <c r="A8" s="1" t="s">
        <v>94</v>
      </c>
      <c r="B8" s="31">
        <v>953</v>
      </c>
      <c r="C8" s="32">
        <v>204.94623655914</v>
      </c>
      <c r="D8" s="32"/>
      <c r="E8" s="31">
        <v>26</v>
      </c>
      <c r="F8" s="32">
        <v>5.5913978494623704</v>
      </c>
      <c r="G8" s="32"/>
      <c r="H8" s="31">
        <v>71</v>
      </c>
      <c r="I8" s="32">
        <v>15.268817204301101</v>
      </c>
      <c r="J8" s="32"/>
      <c r="K8" s="31">
        <v>70</v>
      </c>
      <c r="L8" s="32">
        <v>15.0537634408602</v>
      </c>
      <c r="M8" s="32"/>
      <c r="N8" s="31">
        <v>227</v>
      </c>
      <c r="O8" s="32">
        <v>48.8172043010753</v>
      </c>
      <c r="P8" s="32"/>
      <c r="Q8" s="31">
        <v>1347</v>
      </c>
      <c r="R8" s="32">
        <v>100</v>
      </c>
    </row>
    <row r="9" spans="1:18" x14ac:dyDescent="0.2">
      <c r="A9" s="1" t="s">
        <v>217</v>
      </c>
      <c r="B9" s="31">
        <v>1810</v>
      </c>
      <c r="C9" s="32">
        <v>204.05862457722699</v>
      </c>
      <c r="D9" s="32"/>
      <c r="E9" s="31">
        <v>48</v>
      </c>
      <c r="F9" s="32">
        <v>5.4114994363021403</v>
      </c>
      <c r="G9" s="32"/>
      <c r="H9" s="31">
        <v>128</v>
      </c>
      <c r="I9" s="32">
        <v>14.430665163472399</v>
      </c>
      <c r="J9" s="32"/>
      <c r="K9" s="31">
        <v>126</v>
      </c>
      <c r="L9" s="32">
        <v>14.2051860202931</v>
      </c>
      <c r="M9" s="32"/>
      <c r="N9" s="31">
        <v>457</v>
      </c>
      <c r="O9" s="32">
        <v>51.521984216459998</v>
      </c>
      <c r="P9" s="32"/>
      <c r="Q9" s="31">
        <v>2569</v>
      </c>
      <c r="R9" s="32">
        <v>100</v>
      </c>
    </row>
    <row r="10" spans="1:18" x14ac:dyDescent="0.2">
      <c r="A10" s="1" t="s">
        <v>95</v>
      </c>
      <c r="B10" s="31">
        <v>1796</v>
      </c>
      <c r="C10" s="32">
        <v>252.601969057665</v>
      </c>
      <c r="D10" s="32"/>
      <c r="E10" s="31">
        <v>49</v>
      </c>
      <c r="F10" s="32">
        <v>6.8917018284106897</v>
      </c>
      <c r="G10" s="32"/>
      <c r="H10" s="31">
        <v>117</v>
      </c>
      <c r="I10" s="32">
        <v>16.455696202531598</v>
      </c>
      <c r="J10" s="32"/>
      <c r="K10" s="31">
        <v>97</v>
      </c>
      <c r="L10" s="32">
        <v>13.6427566807314</v>
      </c>
      <c r="M10" s="32"/>
      <c r="N10" s="31">
        <v>331</v>
      </c>
      <c r="O10" s="32">
        <v>46.554149085794698</v>
      </c>
      <c r="P10" s="32"/>
      <c r="Q10" s="31">
        <v>2390</v>
      </c>
      <c r="R10" s="32">
        <v>100</v>
      </c>
    </row>
    <row r="11" spans="1:18" x14ac:dyDescent="0.2">
      <c r="A11" s="1" t="s">
        <v>96</v>
      </c>
      <c r="B11" s="31">
        <v>1388</v>
      </c>
      <c r="C11" s="32">
        <v>99.284692417739606</v>
      </c>
      <c r="D11" s="32"/>
      <c r="E11" s="31">
        <v>38</v>
      </c>
      <c r="F11" s="32">
        <v>2.7181688125894099</v>
      </c>
      <c r="G11" s="32"/>
      <c r="H11" s="31">
        <v>152</v>
      </c>
      <c r="I11" s="32">
        <v>10.8726752503577</v>
      </c>
      <c r="J11" s="32"/>
      <c r="K11" s="31">
        <v>204</v>
      </c>
      <c r="L11" s="32">
        <v>14.5922746781116</v>
      </c>
      <c r="M11" s="32"/>
      <c r="N11" s="31">
        <v>852</v>
      </c>
      <c r="O11" s="32">
        <v>60.944206008583699</v>
      </c>
      <c r="P11" s="32"/>
      <c r="Q11" s="31">
        <v>2634</v>
      </c>
      <c r="R11" s="32">
        <v>100</v>
      </c>
    </row>
    <row r="12" spans="1:18" x14ac:dyDescent="0.2">
      <c r="A12" s="1" t="s">
        <v>97</v>
      </c>
      <c r="B12" s="31">
        <v>732</v>
      </c>
      <c r="C12" s="32">
        <v>146.4</v>
      </c>
      <c r="D12" s="32"/>
      <c r="E12" s="31">
        <v>27</v>
      </c>
      <c r="F12" s="32">
        <v>5.4</v>
      </c>
      <c r="G12" s="32"/>
      <c r="H12" s="31">
        <v>73</v>
      </c>
      <c r="I12" s="32">
        <v>14.6</v>
      </c>
      <c r="J12" s="32"/>
      <c r="K12" s="31">
        <v>64</v>
      </c>
      <c r="L12" s="32">
        <v>12.8</v>
      </c>
      <c r="M12" s="32"/>
      <c r="N12" s="31">
        <v>263</v>
      </c>
      <c r="O12" s="32">
        <v>52.6</v>
      </c>
      <c r="P12" s="32"/>
      <c r="Q12" s="31">
        <v>1159</v>
      </c>
      <c r="R12" s="32">
        <v>100</v>
      </c>
    </row>
    <row r="13" spans="1:18" x14ac:dyDescent="0.2">
      <c r="A13" s="1" t="s">
        <v>98</v>
      </c>
      <c r="B13" s="31">
        <v>848</v>
      </c>
      <c r="C13" s="32">
        <v>117.289073305671</v>
      </c>
      <c r="D13" s="32"/>
      <c r="E13" s="31">
        <v>13</v>
      </c>
      <c r="F13" s="32">
        <v>1.79806362378976</v>
      </c>
      <c r="G13" s="32"/>
      <c r="H13" s="31">
        <v>84</v>
      </c>
      <c r="I13" s="32">
        <v>11.6182572614108</v>
      </c>
      <c r="J13" s="32"/>
      <c r="K13" s="31">
        <v>93</v>
      </c>
      <c r="L13" s="32">
        <v>12.8630705394191</v>
      </c>
      <c r="M13" s="32"/>
      <c r="N13" s="31">
        <v>449</v>
      </c>
      <c r="O13" s="32">
        <v>62.102351313969599</v>
      </c>
      <c r="P13" s="32"/>
      <c r="Q13" s="31">
        <v>1487</v>
      </c>
      <c r="R13" s="32">
        <v>100</v>
      </c>
    </row>
    <row r="14" spans="1:18" x14ac:dyDescent="0.2">
      <c r="A14" s="1" t="s">
        <v>198</v>
      </c>
      <c r="B14" s="31">
        <v>1718</v>
      </c>
      <c r="C14" s="32">
        <v>167.7734375</v>
      </c>
      <c r="D14" s="32"/>
      <c r="E14" s="31">
        <v>38</v>
      </c>
      <c r="F14" s="32">
        <v>3.7109375</v>
      </c>
      <c r="G14" s="32"/>
      <c r="H14" s="31">
        <v>134</v>
      </c>
      <c r="I14" s="32">
        <v>13.0859375</v>
      </c>
      <c r="J14" s="32"/>
      <c r="K14" s="31">
        <v>177</v>
      </c>
      <c r="L14" s="32">
        <v>17.28515625</v>
      </c>
      <c r="M14" s="32"/>
      <c r="N14" s="31">
        <v>541</v>
      </c>
      <c r="O14" s="32">
        <v>52.83203125</v>
      </c>
      <c r="P14" s="32"/>
      <c r="Q14" s="31">
        <v>2608</v>
      </c>
      <c r="R14" s="32">
        <v>100</v>
      </c>
    </row>
    <row r="15" spans="1:18" x14ac:dyDescent="0.2">
      <c r="A15" s="1" t="s">
        <v>99</v>
      </c>
      <c r="B15" s="31">
        <v>407</v>
      </c>
      <c r="C15" s="32">
        <v>38.215962441314602</v>
      </c>
      <c r="D15" s="32"/>
      <c r="E15" s="31">
        <v>14</v>
      </c>
      <c r="F15" s="32">
        <v>1.3145539906103301</v>
      </c>
      <c r="G15" s="32"/>
      <c r="H15" s="31">
        <v>90</v>
      </c>
      <c r="I15" s="32">
        <v>8.4507042253521103</v>
      </c>
      <c r="J15" s="32"/>
      <c r="K15" s="31">
        <v>155</v>
      </c>
      <c r="L15" s="32">
        <v>14.553990610328601</v>
      </c>
      <c r="M15" s="32"/>
      <c r="N15" s="31">
        <v>716</v>
      </c>
      <c r="O15" s="32">
        <v>67.230046948356801</v>
      </c>
      <c r="P15" s="32"/>
      <c r="Q15" s="31">
        <v>1382</v>
      </c>
      <c r="R15" s="32">
        <v>100</v>
      </c>
    </row>
    <row r="16" spans="1:18" x14ac:dyDescent="0.2">
      <c r="A16" s="1" t="s">
        <v>100</v>
      </c>
      <c r="B16" s="31">
        <v>532</v>
      </c>
      <c r="C16" s="32">
        <v>74.198047419804794</v>
      </c>
      <c r="D16" s="32"/>
      <c r="E16" s="31">
        <v>10</v>
      </c>
      <c r="F16" s="32">
        <v>1.39470013947001</v>
      </c>
      <c r="G16" s="32"/>
      <c r="H16" s="31">
        <v>60</v>
      </c>
      <c r="I16" s="32">
        <v>8.3682008368200798</v>
      </c>
      <c r="J16" s="32"/>
      <c r="K16" s="31">
        <v>72</v>
      </c>
      <c r="L16" s="32">
        <v>10.0418410041841</v>
      </c>
      <c r="M16" s="32"/>
      <c r="N16" s="31">
        <v>515</v>
      </c>
      <c r="O16" s="32">
        <v>71.827057182705701</v>
      </c>
      <c r="P16" s="32"/>
      <c r="Q16" s="31">
        <v>1189</v>
      </c>
      <c r="R16" s="32">
        <v>100</v>
      </c>
    </row>
    <row r="17" spans="1:18" s="13" customFormat="1" ht="22.5" customHeight="1" thickBot="1" x14ac:dyDescent="0.25">
      <c r="A17" s="22" t="s">
        <v>101</v>
      </c>
      <c r="B17" s="24">
        <v>12930</v>
      </c>
      <c r="C17" s="122">
        <v>105.010964021766</v>
      </c>
      <c r="D17" s="122"/>
      <c r="E17" s="24">
        <v>321</v>
      </c>
      <c r="F17" s="122">
        <v>2.60700073093478</v>
      </c>
      <c r="G17" s="122"/>
      <c r="H17" s="24">
        <v>1275</v>
      </c>
      <c r="I17" s="122">
        <v>10.354909445301701</v>
      </c>
      <c r="J17" s="122"/>
      <c r="K17" s="24">
        <v>1477</v>
      </c>
      <c r="L17" s="122">
        <v>11.995451961341701</v>
      </c>
      <c r="M17" s="122"/>
      <c r="N17" s="24">
        <v>7965</v>
      </c>
      <c r="O17" s="122">
        <v>64.687728417120098</v>
      </c>
      <c r="P17" s="122"/>
      <c r="Q17" s="24">
        <v>23968</v>
      </c>
      <c r="R17" s="122">
        <v>100</v>
      </c>
    </row>
    <row r="18" spans="1:18" ht="24.75" customHeight="1" x14ac:dyDescent="0.2">
      <c r="A18" s="202" t="s">
        <v>293</v>
      </c>
      <c r="B18" s="202"/>
      <c r="C18" s="202"/>
      <c r="D18" s="202"/>
      <c r="E18" s="202"/>
      <c r="F18" s="202"/>
      <c r="G18" s="202"/>
      <c r="H18" s="202"/>
      <c r="I18" s="202"/>
      <c r="J18" s="202"/>
      <c r="K18" s="202"/>
      <c r="L18" s="202"/>
      <c r="M18" s="202"/>
      <c r="N18" s="202"/>
      <c r="O18" s="202"/>
      <c r="P18" s="202"/>
      <c r="Q18" s="202"/>
      <c r="R18" s="202"/>
    </row>
  </sheetData>
  <mergeCells count="8">
    <mergeCell ref="A18:R18"/>
    <mergeCell ref="A1:R1"/>
    <mergeCell ref="B2:C2"/>
    <mergeCell ref="E2:F2"/>
    <mergeCell ref="H2:I2"/>
    <mergeCell ref="K2:L2"/>
    <mergeCell ref="N2:O2"/>
    <mergeCell ref="Q2:R2"/>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CCDA7-0469-4B35-9B02-CA6B78499A4A}">
  <sheetPr codeName="Blad27"/>
  <dimension ref="A1:O50"/>
  <sheetViews>
    <sheetView zoomScaleNormal="100" workbookViewId="0">
      <selection activeCell="A23" sqref="A23"/>
    </sheetView>
  </sheetViews>
  <sheetFormatPr defaultColWidth="9.28515625" defaultRowHeight="11.25" x14ac:dyDescent="0.2"/>
  <cols>
    <col min="1" max="1" width="20.5703125" style="1" customWidth="1"/>
    <col min="2" max="2" width="6.7109375" style="17" customWidth="1"/>
    <col min="3" max="3" width="7.28515625" style="17" customWidth="1"/>
    <col min="4" max="4" width="7.28515625" style="49" customWidth="1"/>
    <col min="5" max="5" width="0.5703125" style="49" customWidth="1"/>
    <col min="6" max="6" width="7.140625" style="17" customWidth="1"/>
    <col min="7" max="7" width="7" style="17" customWidth="1"/>
    <col min="8" max="8" width="7.5703125" style="49" customWidth="1"/>
    <col min="9" max="9" width="0.5703125" style="49" customWidth="1"/>
    <col min="10" max="16384" width="9.28515625" style="1"/>
  </cols>
  <sheetData>
    <row r="1" spans="1:9" ht="24" customHeight="1" thickBot="1" x14ac:dyDescent="0.25">
      <c r="A1" s="208" t="s">
        <v>368</v>
      </c>
      <c r="B1" s="209"/>
      <c r="C1" s="209"/>
      <c r="D1" s="209"/>
      <c r="E1" s="209"/>
      <c r="F1" s="209"/>
      <c r="G1" s="209"/>
      <c r="H1" s="209"/>
      <c r="I1" s="209"/>
    </row>
    <row r="2" spans="1:9" s="80" customFormat="1" ht="16.5" customHeight="1" x14ac:dyDescent="0.2">
      <c r="B2" s="205" t="s">
        <v>72</v>
      </c>
      <c r="C2" s="205"/>
      <c r="D2" s="205"/>
      <c r="E2" s="118"/>
      <c r="F2" s="205" t="s">
        <v>226</v>
      </c>
      <c r="G2" s="205"/>
      <c r="H2" s="205"/>
      <c r="I2" s="118"/>
    </row>
    <row r="3" spans="1:9" x14ac:dyDescent="0.2">
      <c r="A3" s="40"/>
      <c r="B3" s="56" t="str">
        <f>Månad!A2</f>
        <v>Aug-26</v>
      </c>
      <c r="C3" s="56" t="str">
        <f>Månad!A3</f>
        <v>Jul-26</v>
      </c>
      <c r="D3" s="56" t="str">
        <f>Månad!A4</f>
        <v>Aug-25</v>
      </c>
      <c r="E3" s="89"/>
      <c r="F3" s="64" t="str">
        <f>B3</f>
        <v>Aug-26</v>
      </c>
      <c r="G3" s="64" t="str">
        <f t="shared" ref="G3:I3" si="0">C3</f>
        <v>Jul-26</v>
      </c>
      <c r="H3" s="64" t="str">
        <f t="shared" si="0"/>
        <v>Aug-25</v>
      </c>
      <c r="I3" s="64">
        <f t="shared" si="0"/>
        <v>0</v>
      </c>
    </row>
    <row r="4" spans="1:9" ht="45" hidden="1" x14ac:dyDescent="0.2">
      <c r="B4" s="178" t="s">
        <v>272</v>
      </c>
      <c r="C4" s="178" t="s">
        <v>275</v>
      </c>
      <c r="D4" s="178" t="s">
        <v>278</v>
      </c>
      <c r="E4" s="182" t="s">
        <v>298</v>
      </c>
      <c r="F4" s="181" t="s">
        <v>395</v>
      </c>
      <c r="G4" s="181" t="s">
        <v>396</v>
      </c>
      <c r="H4" s="181" t="s">
        <v>397</v>
      </c>
      <c r="I4" s="181"/>
    </row>
    <row r="5" spans="1:9" x14ac:dyDescent="0.2">
      <c r="A5" s="1" t="s">
        <v>216</v>
      </c>
      <c r="B5" s="18">
        <v>460</v>
      </c>
      <c r="C5" s="18">
        <v>452</v>
      </c>
      <c r="D5" s="18">
        <v>465</v>
      </c>
      <c r="E5" s="18"/>
      <c r="F5" s="18">
        <v>211</v>
      </c>
      <c r="G5" s="18">
        <v>207</v>
      </c>
      <c r="H5" s="18">
        <v>210</v>
      </c>
      <c r="I5" s="18"/>
    </row>
    <row r="6" spans="1:9" x14ac:dyDescent="0.2">
      <c r="A6" s="1" t="s">
        <v>92</v>
      </c>
      <c r="B6" s="18">
        <v>410</v>
      </c>
      <c r="C6" s="18">
        <v>399</v>
      </c>
      <c r="D6" s="18">
        <v>458</v>
      </c>
      <c r="E6" s="18"/>
      <c r="F6" s="18">
        <v>136</v>
      </c>
      <c r="G6" s="18">
        <v>125</v>
      </c>
      <c r="H6" s="18">
        <v>141</v>
      </c>
      <c r="I6" s="18"/>
    </row>
    <row r="7" spans="1:9" x14ac:dyDescent="0.2">
      <c r="A7" s="1" t="s">
        <v>93</v>
      </c>
      <c r="B7" s="18">
        <v>112</v>
      </c>
      <c r="C7" s="18">
        <v>114</v>
      </c>
      <c r="D7" s="18">
        <v>98</v>
      </c>
      <c r="E7" s="18"/>
      <c r="F7" s="18">
        <v>51</v>
      </c>
      <c r="G7" s="18">
        <v>54</v>
      </c>
      <c r="H7" s="18">
        <v>41</v>
      </c>
      <c r="I7" s="18"/>
    </row>
    <row r="8" spans="1:9" x14ac:dyDescent="0.2">
      <c r="A8" s="1" t="s">
        <v>94</v>
      </c>
      <c r="B8" s="18">
        <v>76</v>
      </c>
      <c r="C8" s="18">
        <v>76</v>
      </c>
      <c r="D8" s="18">
        <v>81</v>
      </c>
      <c r="E8" s="18"/>
      <c r="F8" s="18">
        <v>30</v>
      </c>
      <c r="G8" s="18">
        <v>29</v>
      </c>
      <c r="H8" s="18">
        <v>23</v>
      </c>
      <c r="I8" s="18"/>
    </row>
    <row r="9" spans="1:9" x14ac:dyDescent="0.2">
      <c r="A9" s="1" t="s">
        <v>217</v>
      </c>
      <c r="B9" s="18">
        <v>98</v>
      </c>
      <c r="C9" s="18">
        <v>113</v>
      </c>
      <c r="D9" s="18">
        <v>118</v>
      </c>
      <c r="E9" s="18"/>
      <c r="F9" s="18">
        <v>52</v>
      </c>
      <c r="G9" s="18">
        <v>60</v>
      </c>
      <c r="H9" s="18">
        <v>55</v>
      </c>
      <c r="I9" s="18"/>
    </row>
    <row r="10" spans="1:9" x14ac:dyDescent="0.2">
      <c r="A10" s="1" t="s">
        <v>95</v>
      </c>
      <c r="B10" s="18">
        <v>94</v>
      </c>
      <c r="C10" s="18">
        <v>96</v>
      </c>
      <c r="D10" s="18">
        <v>128</v>
      </c>
      <c r="E10" s="18"/>
      <c r="F10" s="18">
        <v>33</v>
      </c>
      <c r="G10" s="18">
        <v>34</v>
      </c>
      <c r="H10" s="18">
        <v>52</v>
      </c>
      <c r="I10" s="18"/>
    </row>
    <row r="11" spans="1:9" x14ac:dyDescent="0.2">
      <c r="A11" s="1" t="s">
        <v>96</v>
      </c>
      <c r="B11" s="18">
        <v>467</v>
      </c>
      <c r="C11" s="18">
        <v>468</v>
      </c>
      <c r="D11" s="18">
        <v>527</v>
      </c>
      <c r="E11" s="18"/>
      <c r="F11" s="18">
        <v>136</v>
      </c>
      <c r="G11" s="18">
        <v>137</v>
      </c>
      <c r="H11" s="18">
        <v>138</v>
      </c>
      <c r="I11" s="18"/>
    </row>
    <row r="12" spans="1:9" x14ac:dyDescent="0.2">
      <c r="A12" s="1" t="s">
        <v>97</v>
      </c>
      <c r="B12" s="18">
        <v>69</v>
      </c>
      <c r="C12" s="18">
        <v>63</v>
      </c>
      <c r="D12" s="18">
        <v>71</v>
      </c>
      <c r="E12" s="18"/>
      <c r="F12" s="18">
        <v>32</v>
      </c>
      <c r="G12" s="18">
        <v>27</v>
      </c>
      <c r="H12" s="18">
        <v>28</v>
      </c>
      <c r="I12" s="18"/>
    </row>
    <row r="13" spans="1:9" x14ac:dyDescent="0.2">
      <c r="A13" s="1" t="s">
        <v>98</v>
      </c>
      <c r="B13" s="18">
        <v>130</v>
      </c>
      <c r="C13" s="18">
        <v>135</v>
      </c>
      <c r="D13" s="18">
        <v>160</v>
      </c>
      <c r="E13" s="18"/>
      <c r="F13" s="18">
        <v>52</v>
      </c>
      <c r="G13" s="18">
        <v>50</v>
      </c>
      <c r="H13" s="18">
        <v>64</v>
      </c>
      <c r="I13" s="18"/>
    </row>
    <row r="14" spans="1:9" x14ac:dyDescent="0.2">
      <c r="A14" s="1" t="s">
        <v>198</v>
      </c>
      <c r="B14" s="18">
        <v>235</v>
      </c>
      <c r="C14" s="18">
        <v>238</v>
      </c>
      <c r="D14" s="18">
        <v>247</v>
      </c>
      <c r="E14" s="18"/>
      <c r="F14" s="18">
        <v>67</v>
      </c>
      <c r="G14" s="18">
        <v>70</v>
      </c>
      <c r="H14" s="18">
        <v>71</v>
      </c>
      <c r="I14" s="18"/>
    </row>
    <row r="15" spans="1:9" x14ac:dyDescent="0.2">
      <c r="A15" s="1" t="s">
        <v>99</v>
      </c>
      <c r="B15" s="18">
        <v>225</v>
      </c>
      <c r="C15" s="18">
        <v>220</v>
      </c>
      <c r="D15" s="18">
        <v>244</v>
      </c>
      <c r="E15" s="18"/>
      <c r="F15" s="18">
        <v>65</v>
      </c>
      <c r="G15" s="18">
        <v>62</v>
      </c>
      <c r="H15" s="18">
        <v>86</v>
      </c>
      <c r="I15" s="18"/>
    </row>
    <row r="16" spans="1:9" x14ac:dyDescent="0.2">
      <c r="A16" s="1" t="s">
        <v>100</v>
      </c>
      <c r="B16" s="18">
        <v>122</v>
      </c>
      <c r="C16" s="18">
        <v>134</v>
      </c>
      <c r="D16" s="18">
        <v>239</v>
      </c>
      <c r="E16" s="18"/>
      <c r="F16" s="18">
        <v>39</v>
      </c>
      <c r="G16" s="18">
        <v>45</v>
      </c>
      <c r="H16" s="18">
        <v>110</v>
      </c>
      <c r="I16" s="18"/>
    </row>
    <row r="17" spans="1:15" s="13" customFormat="1" ht="22.5" customHeight="1" thickBot="1" x14ac:dyDescent="0.25">
      <c r="A17" s="22" t="s">
        <v>101</v>
      </c>
      <c r="B17" s="15">
        <v>2498</v>
      </c>
      <c r="C17" s="15">
        <v>2508</v>
      </c>
      <c r="D17" s="15">
        <v>2836</v>
      </c>
      <c r="E17" s="24"/>
      <c r="F17" s="15">
        <v>904</v>
      </c>
      <c r="G17" s="15">
        <v>900</v>
      </c>
      <c r="H17" s="15">
        <v>1019</v>
      </c>
      <c r="I17" s="24"/>
    </row>
    <row r="18" spans="1:15" ht="15.75" customHeight="1" x14ac:dyDescent="0.2">
      <c r="A18" s="196" t="s">
        <v>357</v>
      </c>
      <c r="B18" s="197"/>
      <c r="C18" s="197"/>
      <c r="D18" s="198"/>
      <c r="E18" s="198"/>
      <c r="F18" s="197"/>
      <c r="G18" s="197"/>
      <c r="H18" s="198"/>
      <c r="I18" s="71"/>
    </row>
    <row r="19" spans="1:15" ht="37.5" customHeight="1" x14ac:dyDescent="0.2">
      <c r="A19" s="202" t="s">
        <v>293</v>
      </c>
      <c r="B19" s="202"/>
      <c r="C19" s="202"/>
      <c r="D19" s="202"/>
      <c r="E19" s="202"/>
      <c r="F19" s="202"/>
      <c r="G19" s="202"/>
      <c r="H19" s="202"/>
      <c r="I19" s="137"/>
      <c r="J19" s="137"/>
      <c r="K19" s="137"/>
      <c r="L19" s="137"/>
      <c r="M19" s="137"/>
      <c r="N19" s="137"/>
      <c r="O19" s="137"/>
    </row>
    <row r="21" spans="1:15" x14ac:dyDescent="0.2">
      <c r="F21" s="119"/>
    </row>
    <row r="23" spans="1:15" s="13" customFormat="1" x14ac:dyDescent="0.2">
      <c r="A23" s="1"/>
      <c r="B23" s="17"/>
      <c r="C23" s="17"/>
      <c r="D23" s="49"/>
      <c r="E23" s="49"/>
      <c r="F23" s="17"/>
      <c r="G23" s="17"/>
      <c r="H23" s="49"/>
      <c r="I23" s="49"/>
    </row>
    <row r="24" spans="1:15" x14ac:dyDescent="0.2">
      <c r="A24" s="13"/>
      <c r="B24" s="14"/>
      <c r="C24" s="14"/>
      <c r="D24" s="72"/>
      <c r="E24" s="72"/>
      <c r="F24" s="14"/>
      <c r="G24" s="14"/>
      <c r="H24" s="72"/>
      <c r="I24" s="72"/>
    </row>
    <row r="32" spans="1:15" s="13" customFormat="1" x14ac:dyDescent="0.2">
      <c r="A32" s="1"/>
      <c r="B32" s="17"/>
      <c r="C32" s="17"/>
      <c r="D32" s="49"/>
      <c r="E32" s="49"/>
      <c r="F32" s="17"/>
      <c r="G32" s="17"/>
      <c r="H32" s="49"/>
      <c r="I32" s="49"/>
    </row>
    <row r="33" spans="1:9" x14ac:dyDescent="0.2">
      <c r="A33" s="13"/>
      <c r="B33" s="14"/>
      <c r="C33" s="14"/>
      <c r="D33" s="72"/>
      <c r="E33" s="72"/>
      <c r="F33" s="14"/>
      <c r="G33" s="14"/>
      <c r="H33" s="72"/>
      <c r="I33" s="72"/>
    </row>
    <row r="40" spans="1:9" s="13" customFormat="1" x14ac:dyDescent="0.2">
      <c r="A40" s="1"/>
      <c r="B40" s="17"/>
      <c r="C40" s="17"/>
      <c r="D40" s="49"/>
      <c r="E40" s="49"/>
      <c r="F40" s="17"/>
      <c r="G40" s="17"/>
      <c r="H40" s="49"/>
      <c r="I40" s="49"/>
    </row>
    <row r="41" spans="1:9" x14ac:dyDescent="0.2">
      <c r="A41" s="13"/>
      <c r="B41" s="14"/>
      <c r="C41" s="14"/>
      <c r="D41" s="72"/>
      <c r="E41" s="72"/>
      <c r="F41" s="14"/>
      <c r="G41" s="14"/>
      <c r="H41" s="72"/>
      <c r="I41" s="72"/>
    </row>
    <row r="49" spans="1:9" s="13" customFormat="1" x14ac:dyDescent="0.2">
      <c r="A49" s="1"/>
      <c r="B49" s="17"/>
      <c r="C49" s="17"/>
      <c r="D49" s="49"/>
      <c r="E49" s="49"/>
      <c r="F49" s="17"/>
      <c r="G49" s="17"/>
      <c r="H49" s="49"/>
      <c r="I49" s="49"/>
    </row>
    <row r="50" spans="1:9" x14ac:dyDescent="0.2">
      <c r="A50" s="13"/>
      <c r="B50" s="14"/>
      <c r="C50" s="14"/>
      <c r="D50" s="72"/>
      <c r="E50" s="72"/>
      <c r="F50" s="14"/>
      <c r="G50" s="14"/>
      <c r="H50" s="72"/>
      <c r="I50" s="72"/>
    </row>
  </sheetData>
  <mergeCells count="4">
    <mergeCell ref="A1:I1"/>
    <mergeCell ref="B2:D2"/>
    <mergeCell ref="F2:H2"/>
    <mergeCell ref="A19:H19"/>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F970-0770-4EF0-8388-8E5FC06BED29}">
  <sheetPr codeName="Blad18">
    <pageSetUpPr fitToPage="1"/>
  </sheetPr>
  <dimension ref="A1:M51"/>
  <sheetViews>
    <sheetView zoomScaleNormal="100" workbookViewId="0">
      <selection activeCell="M25" sqref="M25"/>
    </sheetView>
  </sheetViews>
  <sheetFormatPr defaultColWidth="9.28515625" defaultRowHeight="11.25" x14ac:dyDescent="0.2"/>
  <cols>
    <col min="1" max="1" width="21.140625" style="1" bestFit="1" customWidth="1"/>
    <col min="2" max="2" width="7.28515625" style="17" customWidth="1"/>
    <col min="3" max="3" width="9.5703125" style="49" customWidth="1"/>
    <col min="4" max="4" width="0.5703125" style="49" customWidth="1"/>
    <col min="5" max="5" width="7.28515625" style="17" customWidth="1"/>
    <col min="6" max="6" width="9.42578125" style="49" customWidth="1"/>
    <col min="7" max="7" width="0.5703125" style="49" customWidth="1"/>
    <col min="8" max="8" width="7.28515625" style="17" customWidth="1"/>
    <col min="9" max="9" width="10" style="49" customWidth="1"/>
    <col min="10" max="10" width="0.5703125" style="49" customWidth="1"/>
    <col min="11" max="11" width="7.28515625" style="17" customWidth="1"/>
    <col min="12" max="12" width="10.42578125" style="1" customWidth="1"/>
    <col min="13" max="16384" width="9.28515625" style="1"/>
  </cols>
  <sheetData>
    <row r="1" spans="1:12" ht="24" customHeight="1" thickBot="1" x14ac:dyDescent="0.25">
      <c r="A1" s="208" t="str">
        <f>"Tabell 19 Antalet öppet arbetslösa 16-66* år efter kassatillhörighet i stadsdelsområdena - kvarstående sista "&amp;(TEXT('Tab1'!$D$2,"MMMM"))&amp;" "&amp;TEXT('Tab1'!$D$2,"ÅÅÅÅ")</f>
        <v>Tabell 19 Antalet öppet arbetslösa 16-66* år efter kassatillhörighet i stadsdelsområdena - kvarstående sista augusti 2026</v>
      </c>
      <c r="B1" s="209"/>
      <c r="C1" s="209"/>
      <c r="D1" s="209"/>
      <c r="E1" s="209"/>
      <c r="F1" s="209"/>
      <c r="G1" s="209"/>
      <c r="H1" s="209"/>
      <c r="I1" s="209"/>
      <c r="J1" s="209"/>
      <c r="K1" s="209"/>
      <c r="L1" s="209"/>
    </row>
    <row r="2" spans="1:12" ht="12.75" customHeight="1" x14ac:dyDescent="0.2">
      <c r="A2" s="2"/>
      <c r="B2" s="52" t="s">
        <v>80</v>
      </c>
      <c r="C2" s="69"/>
      <c r="D2" s="44"/>
      <c r="E2" s="45"/>
      <c r="F2" s="44"/>
      <c r="G2" s="44"/>
      <c r="H2" s="213" t="s">
        <v>84</v>
      </c>
      <c r="I2" s="213"/>
      <c r="J2" s="44"/>
      <c r="K2" s="46" t="s">
        <v>85</v>
      </c>
      <c r="L2" s="2"/>
    </row>
    <row r="3" spans="1:12" x14ac:dyDescent="0.2">
      <c r="B3" s="47" t="s">
        <v>81</v>
      </c>
      <c r="C3" s="48"/>
      <c r="E3" s="47" t="s">
        <v>82</v>
      </c>
      <c r="F3" s="48" t="s">
        <v>83</v>
      </c>
      <c r="H3" s="40"/>
      <c r="I3" s="48"/>
      <c r="K3" s="70"/>
      <c r="L3" s="40"/>
    </row>
    <row r="4" spans="1:12" ht="26.25" customHeight="1" x14ac:dyDescent="0.2">
      <c r="A4" s="40"/>
      <c r="B4" s="10" t="s">
        <v>32</v>
      </c>
      <c r="C4" s="50" t="s">
        <v>206</v>
      </c>
      <c r="D4" s="50"/>
      <c r="E4" s="10" t="s">
        <v>32</v>
      </c>
      <c r="F4" s="121" t="s">
        <v>206</v>
      </c>
      <c r="G4" s="50"/>
      <c r="H4" s="10" t="s">
        <v>32</v>
      </c>
      <c r="I4" s="50" t="s">
        <v>206</v>
      </c>
      <c r="J4" s="50"/>
      <c r="K4" s="10" t="s">
        <v>32</v>
      </c>
      <c r="L4" s="50" t="s">
        <v>206</v>
      </c>
    </row>
    <row r="5" spans="1:12" ht="10.15" hidden="1" customHeight="1" x14ac:dyDescent="0.2">
      <c r="B5" s="11" t="s">
        <v>344</v>
      </c>
      <c r="C5" s="141" t="s">
        <v>336</v>
      </c>
      <c r="D5" s="141" t="s">
        <v>298</v>
      </c>
      <c r="E5" s="11" t="s">
        <v>345</v>
      </c>
      <c r="F5" s="142" t="s">
        <v>337</v>
      </c>
      <c r="G5" s="141" t="s">
        <v>299</v>
      </c>
      <c r="H5" s="11" t="s">
        <v>346</v>
      </c>
      <c r="I5" s="141" t="s">
        <v>338</v>
      </c>
      <c r="J5" s="141" t="s">
        <v>311</v>
      </c>
      <c r="K5" s="11" t="s">
        <v>347</v>
      </c>
      <c r="L5" s="141" t="s">
        <v>339</v>
      </c>
    </row>
    <row r="6" spans="1:12" x14ac:dyDescent="0.2">
      <c r="A6" s="1" t="s">
        <v>216</v>
      </c>
      <c r="B6" s="96">
        <v>1764</v>
      </c>
      <c r="C6" s="90">
        <v>50.486548368631901</v>
      </c>
      <c r="D6" s="90"/>
      <c r="E6" s="96">
        <v>477</v>
      </c>
      <c r="F6" s="90">
        <v>13.651974813966801</v>
      </c>
      <c r="G6" s="90"/>
      <c r="H6" s="96">
        <v>1253</v>
      </c>
      <c r="I6" s="90">
        <v>35.861476817401297</v>
      </c>
      <c r="J6" s="90"/>
      <c r="K6" s="96">
        <v>3494</v>
      </c>
      <c r="L6" s="87">
        <v>100</v>
      </c>
    </row>
    <row r="7" spans="1:12" x14ac:dyDescent="0.2">
      <c r="A7" s="1" t="s">
        <v>92</v>
      </c>
      <c r="B7" s="96">
        <v>1237</v>
      </c>
      <c r="C7" s="90">
        <v>55.075690115761397</v>
      </c>
      <c r="D7" s="90"/>
      <c r="E7" s="96">
        <v>309</v>
      </c>
      <c r="F7" s="90">
        <v>13.7577916295637</v>
      </c>
      <c r="G7" s="90"/>
      <c r="H7" s="96">
        <v>700</v>
      </c>
      <c r="I7" s="90">
        <v>31.166518254675001</v>
      </c>
      <c r="J7" s="90"/>
      <c r="K7" s="96">
        <v>2246</v>
      </c>
      <c r="L7" s="87">
        <v>100</v>
      </c>
    </row>
    <row r="8" spans="1:12" x14ac:dyDescent="0.2">
      <c r="A8" s="1" t="s">
        <v>93</v>
      </c>
      <c r="B8" s="96">
        <v>963</v>
      </c>
      <c r="C8" s="90">
        <v>65.823650034176396</v>
      </c>
      <c r="D8" s="90"/>
      <c r="E8" s="96">
        <v>182</v>
      </c>
      <c r="F8" s="90">
        <v>12.4401913875598</v>
      </c>
      <c r="G8" s="90"/>
      <c r="H8" s="96">
        <v>318</v>
      </c>
      <c r="I8" s="90">
        <v>21.736158578263801</v>
      </c>
      <c r="J8" s="90"/>
      <c r="K8" s="96">
        <v>1463</v>
      </c>
      <c r="L8" s="87">
        <v>100</v>
      </c>
    </row>
    <row r="9" spans="1:12" x14ac:dyDescent="0.2">
      <c r="A9" s="1" t="s">
        <v>94</v>
      </c>
      <c r="B9" s="96">
        <v>993</v>
      </c>
      <c r="C9" s="90">
        <v>73.719376391982195</v>
      </c>
      <c r="D9" s="90"/>
      <c r="E9" s="96">
        <v>132</v>
      </c>
      <c r="F9" s="90">
        <v>9.7995545657015608</v>
      </c>
      <c r="G9" s="90"/>
      <c r="H9" s="96">
        <v>222</v>
      </c>
      <c r="I9" s="90">
        <v>16.4810690423163</v>
      </c>
      <c r="J9" s="90"/>
      <c r="K9" s="96">
        <v>1347</v>
      </c>
      <c r="L9" s="87">
        <v>100</v>
      </c>
    </row>
    <row r="10" spans="1:12" x14ac:dyDescent="0.2">
      <c r="A10" s="1" t="s">
        <v>217</v>
      </c>
      <c r="B10" s="96">
        <v>1850</v>
      </c>
      <c r="C10" s="90">
        <v>72.012456208641495</v>
      </c>
      <c r="D10" s="90"/>
      <c r="E10" s="96">
        <v>278</v>
      </c>
      <c r="F10" s="90">
        <v>10.821331257298599</v>
      </c>
      <c r="G10" s="90"/>
      <c r="H10" s="96">
        <v>441</v>
      </c>
      <c r="I10" s="90">
        <v>17.166212534059898</v>
      </c>
      <c r="J10" s="90"/>
      <c r="K10" s="96">
        <v>2569</v>
      </c>
      <c r="L10" s="87">
        <v>100</v>
      </c>
    </row>
    <row r="11" spans="1:12" x14ac:dyDescent="0.2">
      <c r="A11" s="1" t="s">
        <v>95</v>
      </c>
      <c r="B11" s="96">
        <v>1714</v>
      </c>
      <c r="C11" s="90">
        <v>71.715481171548106</v>
      </c>
      <c r="D11" s="90"/>
      <c r="E11" s="96">
        <v>249</v>
      </c>
      <c r="F11" s="90">
        <v>10.418410041841</v>
      </c>
      <c r="G11" s="90"/>
      <c r="H11" s="96">
        <v>427</v>
      </c>
      <c r="I11" s="90">
        <v>17.866108786610901</v>
      </c>
      <c r="J11" s="90"/>
      <c r="K11" s="96">
        <v>2390</v>
      </c>
      <c r="L11" s="87">
        <v>100</v>
      </c>
    </row>
    <row r="12" spans="1:12" x14ac:dyDescent="0.2">
      <c r="A12" s="1" t="s">
        <v>96</v>
      </c>
      <c r="B12" s="96">
        <v>1572</v>
      </c>
      <c r="C12" s="90">
        <v>59.681093394077401</v>
      </c>
      <c r="D12" s="90"/>
      <c r="E12" s="96">
        <v>366</v>
      </c>
      <c r="F12" s="90">
        <v>13.895216400911201</v>
      </c>
      <c r="G12" s="90"/>
      <c r="H12" s="96">
        <v>696</v>
      </c>
      <c r="I12" s="90">
        <v>26.4236902050114</v>
      </c>
      <c r="J12" s="90"/>
      <c r="K12" s="96">
        <v>2634</v>
      </c>
      <c r="L12" s="87">
        <v>100</v>
      </c>
    </row>
    <row r="13" spans="1:12" x14ac:dyDescent="0.2">
      <c r="A13" s="1" t="s">
        <v>97</v>
      </c>
      <c r="B13" s="96">
        <v>719</v>
      </c>
      <c r="C13" s="90">
        <v>62.0362381363244</v>
      </c>
      <c r="D13" s="90"/>
      <c r="E13" s="96">
        <v>139</v>
      </c>
      <c r="F13" s="90">
        <v>11.993097497842999</v>
      </c>
      <c r="G13" s="90"/>
      <c r="H13" s="96">
        <v>301</v>
      </c>
      <c r="I13" s="90">
        <v>25.970664365832601</v>
      </c>
      <c r="J13" s="90"/>
      <c r="K13" s="96">
        <v>1159</v>
      </c>
      <c r="L13" s="87">
        <v>100</v>
      </c>
    </row>
    <row r="14" spans="1:12" x14ac:dyDescent="0.2">
      <c r="A14" s="1" t="s">
        <v>98</v>
      </c>
      <c r="B14" s="96">
        <v>882</v>
      </c>
      <c r="C14" s="90">
        <v>59.314055144586398</v>
      </c>
      <c r="D14" s="90"/>
      <c r="E14" s="96">
        <v>211</v>
      </c>
      <c r="F14" s="90">
        <v>14.1896435776732</v>
      </c>
      <c r="G14" s="90"/>
      <c r="H14" s="96">
        <v>394</v>
      </c>
      <c r="I14" s="90">
        <v>26.4963012777404</v>
      </c>
      <c r="J14" s="90"/>
      <c r="K14" s="96">
        <v>1487</v>
      </c>
      <c r="L14" s="87">
        <v>100</v>
      </c>
    </row>
    <row r="15" spans="1:12" x14ac:dyDescent="0.2">
      <c r="A15" s="1" t="s">
        <v>198</v>
      </c>
      <c r="B15" s="96">
        <v>1736</v>
      </c>
      <c r="C15" s="90">
        <v>66.564417177914095</v>
      </c>
      <c r="D15" s="90"/>
      <c r="E15" s="96">
        <v>299</v>
      </c>
      <c r="F15" s="90">
        <v>11.464723926380399</v>
      </c>
      <c r="G15" s="90"/>
      <c r="H15" s="96">
        <v>573</v>
      </c>
      <c r="I15" s="90">
        <v>21.970858895705501</v>
      </c>
      <c r="J15" s="90"/>
      <c r="K15" s="96">
        <v>2608</v>
      </c>
      <c r="L15" s="87">
        <v>100</v>
      </c>
    </row>
    <row r="16" spans="1:12" x14ac:dyDescent="0.2">
      <c r="A16" s="1" t="s">
        <v>99</v>
      </c>
      <c r="B16" s="96">
        <v>772</v>
      </c>
      <c r="C16" s="90">
        <v>55.861070911722102</v>
      </c>
      <c r="D16" s="90"/>
      <c r="E16" s="96">
        <v>210</v>
      </c>
      <c r="F16" s="90">
        <v>15.195369030390699</v>
      </c>
      <c r="G16" s="90"/>
      <c r="H16" s="96">
        <v>400</v>
      </c>
      <c r="I16" s="90">
        <v>28.943560057887101</v>
      </c>
      <c r="J16" s="90"/>
      <c r="K16" s="96">
        <v>1382</v>
      </c>
      <c r="L16" s="87">
        <v>100</v>
      </c>
    </row>
    <row r="17" spans="1:13" x14ac:dyDescent="0.2">
      <c r="A17" s="1" t="s">
        <v>100</v>
      </c>
      <c r="B17" s="96">
        <v>595</v>
      </c>
      <c r="C17" s="91">
        <v>50.042052144659401</v>
      </c>
      <c r="D17" s="91"/>
      <c r="E17" s="96">
        <v>186</v>
      </c>
      <c r="F17" s="91">
        <v>15.6433978132885</v>
      </c>
      <c r="G17" s="91"/>
      <c r="H17" s="96">
        <v>408</v>
      </c>
      <c r="I17" s="91">
        <v>34.314550042052097</v>
      </c>
      <c r="J17" s="91"/>
      <c r="K17" s="96">
        <v>1189</v>
      </c>
      <c r="L17" s="19">
        <v>100</v>
      </c>
      <c r="M17" s="27"/>
    </row>
    <row r="18" spans="1:13" s="13" customFormat="1" ht="22.5" customHeight="1" thickBot="1" x14ac:dyDescent="0.25">
      <c r="A18" s="22" t="s">
        <v>101</v>
      </c>
      <c r="B18" s="131">
        <v>14797</v>
      </c>
      <c r="C18" s="92">
        <v>61.736481975967997</v>
      </c>
      <c r="D18" s="92"/>
      <c r="E18" s="131">
        <v>3038</v>
      </c>
      <c r="F18" s="92">
        <v>12.6752336448598</v>
      </c>
      <c r="G18" s="92"/>
      <c r="H18" s="131">
        <v>6133</v>
      </c>
      <c r="I18" s="92">
        <v>25.588284379172201</v>
      </c>
      <c r="J18" s="92"/>
      <c r="K18" s="131">
        <v>23968</v>
      </c>
      <c r="L18" s="25">
        <v>100</v>
      </c>
    </row>
    <row r="19" spans="1:13" ht="23.25" customHeight="1" x14ac:dyDescent="0.2">
      <c r="A19" s="202" t="s">
        <v>293</v>
      </c>
      <c r="B19" s="202"/>
      <c r="C19" s="202"/>
      <c r="D19" s="202"/>
      <c r="E19" s="202"/>
      <c r="F19" s="202"/>
      <c r="G19" s="202"/>
      <c r="H19" s="202"/>
      <c r="I19" s="202"/>
      <c r="J19" s="202"/>
      <c r="K19" s="202"/>
      <c r="L19" s="202"/>
    </row>
    <row r="24" spans="1:13" s="13" customFormat="1" x14ac:dyDescent="0.2">
      <c r="A24" s="1"/>
      <c r="B24" s="17"/>
      <c r="C24" s="49"/>
      <c r="D24" s="49"/>
      <c r="E24" s="17"/>
      <c r="F24" s="49"/>
      <c r="G24" s="49"/>
      <c r="H24" s="17"/>
      <c r="I24" s="49"/>
      <c r="J24" s="49"/>
      <c r="K24" s="14"/>
    </row>
    <row r="25" spans="1:13" x14ac:dyDescent="0.2">
      <c r="A25" s="13"/>
      <c r="B25" s="14"/>
      <c r="C25" s="72"/>
      <c r="D25" s="72"/>
      <c r="E25" s="14"/>
      <c r="F25" s="72"/>
      <c r="G25" s="72"/>
      <c r="H25" s="14"/>
      <c r="I25" s="72"/>
      <c r="J25" s="72"/>
    </row>
    <row r="33" spans="1:11" s="13" customFormat="1" x14ac:dyDescent="0.2">
      <c r="A33" s="1"/>
      <c r="B33" s="17"/>
      <c r="C33" s="49"/>
      <c r="D33" s="49"/>
      <c r="E33" s="17"/>
      <c r="F33" s="49"/>
      <c r="G33" s="49"/>
      <c r="H33" s="17"/>
      <c r="I33" s="49"/>
      <c r="J33" s="49"/>
      <c r="K33" s="14"/>
    </row>
    <row r="34" spans="1:11" x14ac:dyDescent="0.2">
      <c r="A34" s="13"/>
      <c r="B34" s="14"/>
      <c r="C34" s="72"/>
      <c r="D34" s="72"/>
      <c r="E34" s="14"/>
      <c r="F34" s="72"/>
      <c r="G34" s="72"/>
      <c r="H34" s="14"/>
      <c r="I34" s="72"/>
      <c r="J34" s="72"/>
    </row>
    <row r="41" spans="1:11" s="13" customFormat="1" x14ac:dyDescent="0.2">
      <c r="A41" s="1"/>
      <c r="B41" s="17"/>
      <c r="C41" s="49"/>
      <c r="D41" s="49"/>
      <c r="E41" s="17"/>
      <c r="F41" s="49"/>
      <c r="G41" s="49"/>
      <c r="H41" s="17"/>
      <c r="I41" s="49"/>
      <c r="J41" s="49"/>
      <c r="K41" s="14"/>
    </row>
    <row r="42" spans="1:11" x14ac:dyDescent="0.2">
      <c r="A42" s="13"/>
      <c r="B42" s="14"/>
      <c r="C42" s="72"/>
      <c r="D42" s="72"/>
      <c r="E42" s="14"/>
      <c r="F42" s="72"/>
      <c r="G42" s="72"/>
      <c r="H42" s="14"/>
      <c r="I42" s="72"/>
      <c r="J42" s="72"/>
    </row>
    <row r="50" spans="1:11" s="13" customFormat="1" x14ac:dyDescent="0.2">
      <c r="A50" s="1"/>
      <c r="B50" s="17"/>
      <c r="C50" s="49"/>
      <c r="D50" s="49"/>
      <c r="E50" s="17"/>
      <c r="F50" s="49"/>
      <c r="G50" s="49"/>
      <c r="H50" s="17"/>
      <c r="I50" s="49"/>
      <c r="J50" s="49"/>
      <c r="K50" s="14"/>
    </row>
    <row r="51" spans="1:11" x14ac:dyDescent="0.2">
      <c r="A51" s="13"/>
      <c r="B51" s="14"/>
      <c r="C51" s="72"/>
      <c r="D51" s="72"/>
      <c r="E51" s="14"/>
      <c r="F51" s="72"/>
      <c r="G51" s="72"/>
      <c r="H51" s="14"/>
      <c r="I51" s="72"/>
      <c r="J51" s="72"/>
    </row>
  </sheetData>
  <mergeCells count="3">
    <mergeCell ref="A1:L1"/>
    <mergeCell ref="H2:I2"/>
    <mergeCell ref="A19:L19"/>
  </mergeCells>
  <phoneticPr fontId="2" type="noConversion"/>
  <pageMargins left="0.75" right="0.75" top="1" bottom="1" header="0.5" footer="0.5"/>
  <pageSetup paperSize="9" scale="96" orientation="portrait" r:id="rId1"/>
  <headerFooter alignWithMargins="0">
    <oddHeader>&amp;C&amp;8Stadsdelsförvaltningarna - Kvarstående sökande</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A1356-EDDE-40D7-9097-84ADF39F5E7F}">
  <sheetPr codeName="Blad19"/>
  <dimension ref="A1:L40"/>
  <sheetViews>
    <sheetView zoomScaleNormal="100" workbookViewId="0">
      <selection activeCell="J22" sqref="J22"/>
    </sheetView>
  </sheetViews>
  <sheetFormatPr defaultColWidth="9.28515625" defaultRowHeight="11.25" x14ac:dyDescent="0.2"/>
  <cols>
    <col min="1" max="1" width="17.85546875" style="27" customWidth="1"/>
    <col min="2" max="4" width="7.5703125" style="27" customWidth="1"/>
    <col min="5" max="6" width="0.5703125" style="27" customWidth="1"/>
    <col min="7" max="9" width="7.5703125" style="27" customWidth="1"/>
    <col min="10" max="16384" width="9.28515625" style="27"/>
  </cols>
  <sheetData>
    <row r="1" spans="1:10" ht="26.25" customHeight="1" thickBot="1" x14ac:dyDescent="0.25">
      <c r="A1" s="201" t="s">
        <v>358</v>
      </c>
      <c r="B1" s="201"/>
      <c r="C1" s="201"/>
      <c r="D1" s="201"/>
      <c r="E1" s="201"/>
      <c r="F1" s="201"/>
      <c r="G1" s="201"/>
      <c r="H1" s="201"/>
      <c r="I1" s="201"/>
    </row>
    <row r="2" spans="1:10" s="66" customFormat="1" ht="21.75" customHeight="1" x14ac:dyDescent="0.2">
      <c r="A2" s="55"/>
      <c r="B2" s="206" t="s">
        <v>87</v>
      </c>
      <c r="C2" s="206"/>
      <c r="D2" s="206"/>
      <c r="E2" s="38"/>
      <c r="F2" s="38"/>
      <c r="G2" s="205" t="s">
        <v>200</v>
      </c>
      <c r="H2" s="206"/>
      <c r="I2" s="206"/>
    </row>
    <row r="3" spans="1:10" s="66" customFormat="1" ht="12" customHeight="1" x14ac:dyDescent="0.2">
      <c r="A3" s="67"/>
      <c r="B3" s="56" t="str">
        <f>Månad!A2</f>
        <v>Aug-26</v>
      </c>
      <c r="C3" s="56" t="str">
        <f>Månad!A3</f>
        <v>Jul-26</v>
      </c>
      <c r="D3" s="56" t="str">
        <f>Månad!A4</f>
        <v>Aug-25</v>
      </c>
      <c r="E3" s="89"/>
      <c r="F3" s="183" t="s">
        <v>343</v>
      </c>
      <c r="G3" s="64" t="str">
        <f>B24</f>
        <v>Aug-26</v>
      </c>
      <c r="H3" s="64" t="str">
        <f>C3</f>
        <v>Jul-26</v>
      </c>
      <c r="I3" s="64" t="str">
        <f>D3</f>
        <v>Aug-25</v>
      </c>
      <c r="J3" s="73"/>
    </row>
    <row r="4" spans="1:10" s="66" customFormat="1" ht="12" hidden="1" customHeight="1" x14ac:dyDescent="0.2">
      <c r="A4" s="143"/>
      <c r="B4" s="178" t="s">
        <v>398</v>
      </c>
      <c r="C4" s="178" t="s">
        <v>399</v>
      </c>
      <c r="D4" s="178" t="s">
        <v>400</v>
      </c>
      <c r="E4" s="182" t="s">
        <v>298</v>
      </c>
      <c r="F4" s="184" t="s">
        <v>299</v>
      </c>
      <c r="G4" s="181" t="s">
        <v>272</v>
      </c>
      <c r="H4" s="181" t="s">
        <v>275</v>
      </c>
      <c r="I4" s="181" t="s">
        <v>278</v>
      </c>
      <c r="J4" s="73"/>
    </row>
    <row r="5" spans="1:10" x14ac:dyDescent="0.2">
      <c r="A5" s="1" t="s">
        <v>216</v>
      </c>
      <c r="B5" s="18">
        <v>375</v>
      </c>
      <c r="C5" s="18">
        <v>340</v>
      </c>
      <c r="D5" s="18">
        <v>347</v>
      </c>
      <c r="E5" s="18"/>
      <c r="F5" s="18"/>
      <c r="G5" s="18">
        <v>3494</v>
      </c>
      <c r="H5" s="18">
        <v>3474</v>
      </c>
      <c r="I5" s="18">
        <v>3452</v>
      </c>
    </row>
    <row r="6" spans="1:10" x14ac:dyDescent="0.2">
      <c r="A6" s="1" t="s">
        <v>92</v>
      </c>
      <c r="B6" s="18">
        <v>312</v>
      </c>
      <c r="C6" s="18">
        <v>188</v>
      </c>
      <c r="D6" s="18">
        <v>265</v>
      </c>
      <c r="E6" s="18"/>
      <c r="F6" s="18"/>
      <c r="G6" s="18">
        <v>2246</v>
      </c>
      <c r="H6" s="18">
        <v>2303</v>
      </c>
      <c r="I6" s="18">
        <v>2345</v>
      </c>
    </row>
    <row r="7" spans="1:10" x14ac:dyDescent="0.2">
      <c r="A7" s="1" t="s">
        <v>93</v>
      </c>
      <c r="B7" s="18">
        <v>266</v>
      </c>
      <c r="C7" s="18">
        <v>118</v>
      </c>
      <c r="D7" s="18">
        <v>232</v>
      </c>
      <c r="E7" s="18"/>
      <c r="F7" s="18"/>
      <c r="G7" s="18">
        <v>1463</v>
      </c>
      <c r="H7" s="18">
        <v>1540</v>
      </c>
      <c r="I7" s="18">
        <v>1389</v>
      </c>
    </row>
    <row r="8" spans="1:10" x14ac:dyDescent="0.2">
      <c r="A8" s="1" t="s">
        <v>94</v>
      </c>
      <c r="B8" s="18">
        <v>227</v>
      </c>
      <c r="C8" s="18">
        <v>88</v>
      </c>
      <c r="D8" s="18">
        <v>216</v>
      </c>
      <c r="E8" s="18"/>
      <c r="F8" s="18"/>
      <c r="G8" s="18">
        <v>1347</v>
      </c>
      <c r="H8" s="18">
        <v>1412</v>
      </c>
      <c r="I8" s="18">
        <v>1303</v>
      </c>
    </row>
    <row r="9" spans="1:10" x14ac:dyDescent="0.2">
      <c r="A9" s="1" t="s">
        <v>217</v>
      </c>
      <c r="B9" s="18">
        <v>443</v>
      </c>
      <c r="C9" s="18">
        <v>152</v>
      </c>
      <c r="D9" s="18">
        <v>422</v>
      </c>
      <c r="E9" s="18"/>
      <c r="F9" s="18"/>
      <c r="G9" s="18">
        <v>2569</v>
      </c>
      <c r="H9" s="18">
        <v>2710</v>
      </c>
      <c r="I9" s="18">
        <v>2618</v>
      </c>
    </row>
    <row r="10" spans="1:10" x14ac:dyDescent="0.2">
      <c r="A10" s="1" t="s">
        <v>95</v>
      </c>
      <c r="B10" s="18">
        <v>453</v>
      </c>
      <c r="C10" s="18">
        <v>219</v>
      </c>
      <c r="D10" s="18">
        <v>469</v>
      </c>
      <c r="E10" s="18"/>
      <c r="F10" s="18"/>
      <c r="G10" s="18">
        <v>2390</v>
      </c>
      <c r="H10" s="18">
        <v>2502</v>
      </c>
      <c r="I10" s="18">
        <v>2418</v>
      </c>
    </row>
    <row r="11" spans="1:10" x14ac:dyDescent="0.2">
      <c r="A11" s="1" t="s">
        <v>96</v>
      </c>
      <c r="B11" s="18">
        <v>413</v>
      </c>
      <c r="C11" s="18">
        <v>229</v>
      </c>
      <c r="D11" s="18">
        <v>419</v>
      </c>
      <c r="E11" s="18"/>
      <c r="F11" s="18"/>
      <c r="G11" s="18">
        <v>2634</v>
      </c>
      <c r="H11" s="18">
        <v>2699</v>
      </c>
      <c r="I11" s="18">
        <v>2785</v>
      </c>
    </row>
    <row r="12" spans="1:10" x14ac:dyDescent="0.2">
      <c r="A12" s="1" t="s">
        <v>97</v>
      </c>
      <c r="B12" s="18">
        <v>215</v>
      </c>
      <c r="C12" s="18">
        <v>86</v>
      </c>
      <c r="D12" s="18">
        <v>170</v>
      </c>
      <c r="E12" s="18"/>
      <c r="F12" s="18"/>
      <c r="G12" s="18">
        <v>1159</v>
      </c>
      <c r="H12" s="18">
        <v>1209</v>
      </c>
      <c r="I12" s="18">
        <v>1060</v>
      </c>
    </row>
    <row r="13" spans="1:10" x14ac:dyDescent="0.2">
      <c r="A13" s="1" t="s">
        <v>98</v>
      </c>
      <c r="B13" s="18">
        <v>257</v>
      </c>
      <c r="C13" s="18">
        <v>135</v>
      </c>
      <c r="D13" s="18">
        <v>233</v>
      </c>
      <c r="E13" s="18"/>
      <c r="F13" s="18"/>
      <c r="G13" s="18">
        <v>1487</v>
      </c>
      <c r="H13" s="18">
        <v>1520</v>
      </c>
      <c r="I13" s="18">
        <v>1531</v>
      </c>
    </row>
    <row r="14" spans="1:10" x14ac:dyDescent="0.2">
      <c r="A14" s="1" t="s">
        <v>198</v>
      </c>
      <c r="B14" s="18">
        <v>474</v>
      </c>
      <c r="C14" s="18">
        <v>220</v>
      </c>
      <c r="D14" s="18">
        <v>442</v>
      </c>
      <c r="E14" s="18"/>
      <c r="F14" s="18"/>
      <c r="G14" s="18">
        <v>2608</v>
      </c>
      <c r="H14" s="18">
        <v>2686</v>
      </c>
      <c r="I14" s="18">
        <v>2485</v>
      </c>
    </row>
    <row r="15" spans="1:10" x14ac:dyDescent="0.2">
      <c r="A15" s="1" t="s">
        <v>99</v>
      </c>
      <c r="B15" s="18">
        <v>167</v>
      </c>
      <c r="C15" s="18">
        <v>141</v>
      </c>
      <c r="D15" s="18">
        <v>174</v>
      </c>
      <c r="E15" s="18"/>
      <c r="F15" s="18"/>
      <c r="G15" s="18">
        <v>1382</v>
      </c>
      <c r="H15" s="18">
        <v>1396</v>
      </c>
      <c r="I15" s="18">
        <v>1477</v>
      </c>
    </row>
    <row r="16" spans="1:10" ht="22.5" x14ac:dyDescent="0.2">
      <c r="A16" s="17" t="s">
        <v>100</v>
      </c>
      <c r="B16" s="18">
        <v>142</v>
      </c>
      <c r="C16" s="18">
        <v>94</v>
      </c>
      <c r="D16" s="18">
        <v>325</v>
      </c>
      <c r="E16" s="18"/>
      <c r="F16" s="18"/>
      <c r="G16" s="18">
        <v>1189</v>
      </c>
      <c r="H16" s="18">
        <v>1189</v>
      </c>
      <c r="I16" s="18">
        <v>2150</v>
      </c>
    </row>
    <row r="17" spans="1:12" s="13" customFormat="1" ht="22.5" customHeight="1" thickBot="1" x14ac:dyDescent="0.25">
      <c r="A17" s="22" t="s">
        <v>101</v>
      </c>
      <c r="B17" s="24">
        <v>3744</v>
      </c>
      <c r="C17" s="24">
        <v>2010</v>
      </c>
      <c r="D17" s="24">
        <v>3714</v>
      </c>
      <c r="E17" s="24"/>
      <c r="F17" s="24"/>
      <c r="G17" s="24">
        <v>23968</v>
      </c>
      <c r="H17" s="24">
        <v>24640</v>
      </c>
      <c r="I17" s="24">
        <v>25013</v>
      </c>
    </row>
    <row r="18" spans="1:12" ht="45.75" customHeight="1" x14ac:dyDescent="0.2">
      <c r="A18" s="202" t="s">
        <v>193</v>
      </c>
      <c r="B18" s="202"/>
      <c r="C18" s="202"/>
      <c r="D18" s="202"/>
      <c r="E18" s="202"/>
      <c r="F18" s="202"/>
      <c r="G18" s="202"/>
      <c r="H18" s="202"/>
      <c r="I18" s="202"/>
    </row>
    <row r="19" spans="1:12" ht="38.25" customHeight="1" x14ac:dyDescent="0.2">
      <c r="A19" s="210" t="s">
        <v>293</v>
      </c>
      <c r="B19" s="211"/>
      <c r="C19" s="211"/>
      <c r="D19" s="211"/>
      <c r="E19" s="211"/>
      <c r="F19" s="211"/>
      <c r="G19" s="211"/>
      <c r="H19" s="211"/>
      <c r="I19" s="211"/>
      <c r="J19"/>
      <c r="K19"/>
      <c r="L19"/>
    </row>
    <row r="22" spans="1:12" ht="22.5" customHeight="1" thickBot="1" x14ac:dyDescent="0.25">
      <c r="A22" s="222" t="s">
        <v>365</v>
      </c>
      <c r="B22" s="222"/>
      <c r="C22" s="222"/>
      <c r="D22" s="222"/>
      <c r="E22" s="186"/>
      <c r="F22" s="186"/>
      <c r="G22" s="186"/>
      <c r="H22" s="186"/>
      <c r="I22" s="186"/>
    </row>
    <row r="23" spans="1:12" ht="27.6" customHeight="1" x14ac:dyDescent="0.2">
      <c r="A23" s="55"/>
      <c r="B23" s="205" t="s">
        <v>88</v>
      </c>
      <c r="C23" s="205"/>
      <c r="D23" s="205"/>
    </row>
    <row r="24" spans="1:12" ht="12" customHeight="1" x14ac:dyDescent="0.2">
      <c r="A24" s="67"/>
      <c r="B24" s="56" t="str">
        <f>Månad!A2</f>
        <v>Aug-26</v>
      </c>
      <c r="C24" s="56" t="str">
        <f>Månad!A3</f>
        <v>Jul-26</v>
      </c>
      <c r="D24" s="56" t="str">
        <f>Månad!A4</f>
        <v>Aug-25</v>
      </c>
    </row>
    <row r="25" spans="1:12" ht="12" hidden="1" thickBot="1" x14ac:dyDescent="0.25">
      <c r="A25" s="143"/>
      <c r="B25" s="187" t="s">
        <v>272</v>
      </c>
      <c r="C25" s="184" t="s">
        <v>275</v>
      </c>
      <c r="D25" s="177" t="s">
        <v>278</v>
      </c>
    </row>
    <row r="26" spans="1:12" ht="12.75" x14ac:dyDescent="0.2">
      <c r="A26" s="1" t="s">
        <v>216</v>
      </c>
      <c r="B26">
        <v>898</v>
      </c>
      <c r="C26" s="31">
        <v>876</v>
      </c>
      <c r="D26" s="31">
        <v>941</v>
      </c>
    </row>
    <row r="27" spans="1:12" ht="12.75" x14ac:dyDescent="0.2">
      <c r="A27" s="1" t="s">
        <v>92</v>
      </c>
      <c r="B27">
        <v>610</v>
      </c>
      <c r="C27" s="31">
        <v>616</v>
      </c>
      <c r="D27" s="31">
        <v>614</v>
      </c>
    </row>
    <row r="28" spans="1:12" x14ac:dyDescent="0.2">
      <c r="A28" s="1" t="s">
        <v>93</v>
      </c>
      <c r="B28" s="31">
        <v>292</v>
      </c>
      <c r="C28" s="31">
        <v>316</v>
      </c>
      <c r="D28" s="31">
        <v>263</v>
      </c>
    </row>
    <row r="29" spans="1:12" x14ac:dyDescent="0.2">
      <c r="A29" s="1" t="s">
        <v>94</v>
      </c>
      <c r="B29" s="31">
        <v>241</v>
      </c>
      <c r="C29" s="31">
        <v>257</v>
      </c>
      <c r="D29" s="31">
        <v>214</v>
      </c>
    </row>
    <row r="30" spans="1:12" x14ac:dyDescent="0.2">
      <c r="A30" s="1" t="s">
        <v>217</v>
      </c>
      <c r="B30" s="31">
        <v>507</v>
      </c>
      <c r="C30" s="31">
        <v>521</v>
      </c>
      <c r="D30" s="31">
        <v>450</v>
      </c>
    </row>
    <row r="31" spans="1:12" x14ac:dyDescent="0.2">
      <c r="A31" s="1" t="s">
        <v>95</v>
      </c>
      <c r="B31" s="31">
        <v>418</v>
      </c>
      <c r="C31" s="31">
        <v>439</v>
      </c>
      <c r="D31" s="31">
        <v>460</v>
      </c>
    </row>
    <row r="32" spans="1:12" x14ac:dyDescent="0.2">
      <c r="A32" s="1" t="s">
        <v>96</v>
      </c>
      <c r="B32" s="31">
        <v>580</v>
      </c>
      <c r="C32" s="31">
        <v>597</v>
      </c>
      <c r="D32" s="31">
        <v>629</v>
      </c>
    </row>
    <row r="33" spans="1:9" x14ac:dyDescent="0.2">
      <c r="A33" s="1" t="s">
        <v>97</v>
      </c>
      <c r="B33" s="31">
        <v>248</v>
      </c>
      <c r="C33" s="31">
        <v>258</v>
      </c>
      <c r="D33" s="31">
        <v>238</v>
      </c>
    </row>
    <row r="34" spans="1:9" x14ac:dyDescent="0.2">
      <c r="A34" s="1" t="s">
        <v>98</v>
      </c>
      <c r="B34" s="31">
        <v>365</v>
      </c>
      <c r="C34" s="31">
        <v>372</v>
      </c>
      <c r="D34" s="31">
        <v>385</v>
      </c>
    </row>
    <row r="35" spans="1:9" x14ac:dyDescent="0.2">
      <c r="A35" s="1" t="s">
        <v>198</v>
      </c>
      <c r="B35" s="31">
        <v>517</v>
      </c>
      <c r="C35" s="31">
        <v>514</v>
      </c>
      <c r="D35" s="31">
        <v>488</v>
      </c>
    </row>
    <row r="36" spans="1:9" x14ac:dyDescent="0.2">
      <c r="A36" s="1" t="s">
        <v>99</v>
      </c>
      <c r="B36" s="31">
        <v>391</v>
      </c>
      <c r="C36" s="31">
        <v>403</v>
      </c>
      <c r="D36" s="31">
        <v>431</v>
      </c>
    </row>
    <row r="37" spans="1:9" ht="22.5" x14ac:dyDescent="0.2">
      <c r="A37" s="17" t="s">
        <v>100</v>
      </c>
      <c r="B37" s="31">
        <v>339</v>
      </c>
      <c r="C37" s="31">
        <v>351</v>
      </c>
      <c r="D37" s="31">
        <v>504</v>
      </c>
    </row>
    <row r="38" spans="1:9" ht="12" thickBot="1" x14ac:dyDescent="0.25">
      <c r="A38" s="22" t="s">
        <v>63</v>
      </c>
      <c r="B38" s="24">
        <v>5406</v>
      </c>
      <c r="C38" s="24">
        <v>5520</v>
      </c>
      <c r="D38" s="24">
        <v>5617</v>
      </c>
    </row>
    <row r="39" spans="1:9" s="35" customFormat="1" ht="56.25" customHeight="1" x14ac:dyDescent="0.2">
      <c r="A39" s="223" t="s">
        <v>348</v>
      </c>
      <c r="B39" s="224"/>
      <c r="C39" s="224"/>
      <c r="D39" s="224"/>
      <c r="E39" s="190"/>
      <c r="F39" s="190"/>
      <c r="G39" s="190"/>
      <c r="H39" s="190"/>
      <c r="I39" s="190"/>
    </row>
    <row r="40" spans="1:9" s="35" customFormat="1" ht="57.75" customHeight="1" x14ac:dyDescent="0.2">
      <c r="A40" s="202" t="s">
        <v>293</v>
      </c>
      <c r="B40" s="225"/>
      <c r="C40" s="225"/>
      <c r="D40" s="225"/>
      <c r="E40" s="190"/>
      <c r="F40" s="190"/>
      <c r="G40" s="190"/>
      <c r="H40" s="190"/>
      <c r="I40" s="190"/>
    </row>
  </sheetData>
  <mergeCells count="9">
    <mergeCell ref="A22:D22"/>
    <mergeCell ref="B23:D23"/>
    <mergeCell ref="A39:D39"/>
    <mergeCell ref="A40:D40"/>
    <mergeCell ref="A1:I1"/>
    <mergeCell ref="B2:D2"/>
    <mergeCell ref="G2:I2"/>
    <mergeCell ref="A18:I18"/>
    <mergeCell ref="A19:I19"/>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1D37-D77A-4BB4-ADC3-DC42D014A8FC}">
  <sheetPr codeName="Blad20"/>
  <dimension ref="A1:L21"/>
  <sheetViews>
    <sheetView zoomScaleNormal="100" workbookViewId="0">
      <selection activeCell="A21" sqref="A21"/>
    </sheetView>
  </sheetViews>
  <sheetFormatPr defaultColWidth="9.28515625" defaultRowHeight="11.25" x14ac:dyDescent="0.2"/>
  <cols>
    <col min="1" max="1" width="20.42578125" style="27" customWidth="1"/>
    <col min="2" max="2" width="7.7109375" style="27" customWidth="1"/>
    <col min="3" max="3" width="6.7109375" style="27" customWidth="1"/>
    <col min="4" max="4" width="7.28515625" style="27" customWidth="1"/>
    <col min="5" max="5" width="0.5703125" style="27" customWidth="1"/>
    <col min="6" max="7" width="6.7109375" style="27" customWidth="1"/>
    <col min="8" max="8" width="7.28515625" style="27" customWidth="1"/>
    <col min="9" max="9" width="0.5703125" style="27" customWidth="1"/>
    <col min="10" max="11" width="6.7109375" style="27" customWidth="1"/>
    <col min="12" max="12" width="7.28515625" style="27" customWidth="1"/>
    <col min="13" max="17" width="6.7109375" style="27" customWidth="1"/>
    <col min="18" max="16384" width="9.28515625" style="27"/>
  </cols>
  <sheetData>
    <row r="1" spans="1:12" ht="24" customHeight="1" thickBot="1" x14ac:dyDescent="0.25">
      <c r="A1" s="201" t="str">
        <f>"Tabell 22 Antalet sökande 16-66* år som fått arbete" &amp; CHAR(185) &amp; " eller är kvarstående arbetslösa efter födelseland i stadsdelsområdena - sista "&amp;(TEXT(Månad!A2,"MMMM"))&amp;" "&amp;TEXT(Månad!A2,"ÅÅÅÅ")</f>
        <v>Tabell 22 Antalet sökande 16-66* år som fått arbete¹ eller är kvarstående arbetslösa efter födelseland i stadsdelsområdena - sista augusti 2026</v>
      </c>
      <c r="B1" s="203"/>
      <c r="C1" s="203"/>
      <c r="D1" s="203"/>
      <c r="E1" s="203"/>
      <c r="F1" s="203"/>
      <c r="G1" s="203"/>
      <c r="H1" s="203"/>
      <c r="I1" s="203"/>
      <c r="J1" s="203"/>
      <c r="K1" s="203"/>
      <c r="L1" s="203"/>
    </row>
    <row r="2" spans="1:12" ht="22.5" customHeight="1" x14ac:dyDescent="0.2">
      <c r="A2" s="55"/>
      <c r="B2" s="206" t="s">
        <v>87</v>
      </c>
      <c r="C2" s="206"/>
      <c r="D2" s="206"/>
      <c r="E2" s="38"/>
      <c r="F2" s="205" t="s">
        <v>225</v>
      </c>
      <c r="G2" s="206"/>
      <c r="H2" s="206"/>
      <c r="I2" s="38"/>
      <c r="J2" s="205" t="s">
        <v>200</v>
      </c>
      <c r="K2" s="206"/>
      <c r="L2" s="206"/>
    </row>
    <row r="3" spans="1:12" ht="22.5" customHeight="1" x14ac:dyDescent="0.2">
      <c r="A3" s="67"/>
      <c r="B3" s="68" t="s">
        <v>129</v>
      </c>
      <c r="C3" s="68" t="s">
        <v>130</v>
      </c>
      <c r="D3" s="68" t="s">
        <v>63</v>
      </c>
      <c r="E3" s="68"/>
      <c r="F3" s="68" t="s">
        <v>129</v>
      </c>
      <c r="G3" s="68" t="s">
        <v>130</v>
      </c>
      <c r="H3" s="68" t="s">
        <v>63</v>
      </c>
      <c r="I3" s="68"/>
      <c r="J3" s="68" t="s">
        <v>129</v>
      </c>
      <c r="K3" s="68" t="s">
        <v>130</v>
      </c>
      <c r="L3" s="68" t="s">
        <v>63</v>
      </c>
    </row>
    <row r="4" spans="1:12" ht="12" hidden="1" customHeight="1" x14ac:dyDescent="0.2">
      <c r="A4" s="143"/>
      <c r="B4" s="144" t="s">
        <v>401</v>
      </c>
      <c r="C4" s="144" t="s">
        <v>402</v>
      </c>
      <c r="D4" s="144" t="s">
        <v>403</v>
      </c>
      <c r="E4" s="144" t="s">
        <v>298</v>
      </c>
      <c r="F4" s="144" t="s">
        <v>404</v>
      </c>
      <c r="G4" s="144" t="s">
        <v>405</v>
      </c>
      <c r="H4" s="144" t="s">
        <v>406</v>
      </c>
      <c r="I4" s="144" t="s">
        <v>299</v>
      </c>
      <c r="J4" s="144" t="s">
        <v>407</v>
      </c>
      <c r="K4" s="144" t="s">
        <v>408</v>
      </c>
      <c r="L4" s="144" t="s">
        <v>409</v>
      </c>
    </row>
    <row r="5" spans="1:12" x14ac:dyDescent="0.2">
      <c r="A5" s="1" t="s">
        <v>216</v>
      </c>
      <c r="B5" s="18">
        <v>106</v>
      </c>
      <c r="C5" s="18">
        <v>269</v>
      </c>
      <c r="D5" s="18">
        <v>375</v>
      </c>
      <c r="E5" s="18"/>
      <c r="F5" s="18">
        <v>88</v>
      </c>
      <c r="G5" s="18">
        <v>167</v>
      </c>
      <c r="H5" s="18">
        <v>255</v>
      </c>
      <c r="I5" s="18"/>
      <c r="J5" s="18">
        <v>900</v>
      </c>
      <c r="K5" s="18">
        <v>2594</v>
      </c>
      <c r="L5" s="18">
        <v>3494</v>
      </c>
    </row>
    <row r="6" spans="1:12" x14ac:dyDescent="0.2">
      <c r="A6" s="1" t="s">
        <v>92</v>
      </c>
      <c r="B6" s="18">
        <v>145</v>
      </c>
      <c r="C6" s="18">
        <v>167</v>
      </c>
      <c r="D6" s="18">
        <v>312</v>
      </c>
      <c r="E6" s="18"/>
      <c r="F6" s="18">
        <v>108</v>
      </c>
      <c r="G6" s="18">
        <v>110</v>
      </c>
      <c r="H6" s="18">
        <v>218</v>
      </c>
      <c r="I6" s="18"/>
      <c r="J6" s="18">
        <v>891</v>
      </c>
      <c r="K6" s="18">
        <v>1355</v>
      </c>
      <c r="L6" s="18">
        <v>2246</v>
      </c>
    </row>
    <row r="7" spans="1:12" x14ac:dyDescent="0.2">
      <c r="A7" s="1" t="s">
        <v>93</v>
      </c>
      <c r="B7" s="18">
        <v>189</v>
      </c>
      <c r="C7" s="18">
        <v>77</v>
      </c>
      <c r="D7" s="18">
        <v>266</v>
      </c>
      <c r="E7" s="18"/>
      <c r="F7" s="18">
        <v>146</v>
      </c>
      <c r="G7" s="18">
        <v>51</v>
      </c>
      <c r="H7" s="18">
        <v>197</v>
      </c>
      <c r="I7" s="18"/>
      <c r="J7" s="18">
        <v>955</v>
      </c>
      <c r="K7" s="18">
        <v>508</v>
      </c>
      <c r="L7" s="18">
        <v>1463</v>
      </c>
    </row>
    <row r="8" spans="1:12" x14ac:dyDescent="0.2">
      <c r="A8" s="1" t="s">
        <v>94</v>
      </c>
      <c r="B8" s="18">
        <v>177</v>
      </c>
      <c r="C8" s="18">
        <v>50</v>
      </c>
      <c r="D8" s="18">
        <v>227</v>
      </c>
      <c r="E8" s="18"/>
      <c r="F8" s="18">
        <v>143</v>
      </c>
      <c r="G8" s="18">
        <v>33</v>
      </c>
      <c r="H8" s="18">
        <v>176</v>
      </c>
      <c r="I8" s="18"/>
      <c r="J8" s="18">
        <v>953</v>
      </c>
      <c r="K8" s="18">
        <v>394</v>
      </c>
      <c r="L8" s="18">
        <v>1347</v>
      </c>
    </row>
    <row r="9" spans="1:12" x14ac:dyDescent="0.2">
      <c r="A9" s="1" t="s">
        <v>217</v>
      </c>
      <c r="B9" s="18">
        <v>338</v>
      </c>
      <c r="C9" s="18">
        <v>105</v>
      </c>
      <c r="D9" s="18">
        <v>443</v>
      </c>
      <c r="E9" s="18"/>
      <c r="F9" s="18">
        <v>277</v>
      </c>
      <c r="G9" s="18">
        <v>86</v>
      </c>
      <c r="H9" s="18">
        <v>363</v>
      </c>
      <c r="I9" s="18"/>
      <c r="J9" s="18">
        <v>1810</v>
      </c>
      <c r="K9" s="18">
        <v>759</v>
      </c>
      <c r="L9" s="18">
        <v>2569</v>
      </c>
    </row>
    <row r="10" spans="1:12" x14ac:dyDescent="0.2">
      <c r="A10" s="1" t="s">
        <v>95</v>
      </c>
      <c r="B10" s="18">
        <v>360</v>
      </c>
      <c r="C10" s="18">
        <v>93</v>
      </c>
      <c r="D10" s="18">
        <v>453</v>
      </c>
      <c r="E10" s="18"/>
      <c r="F10" s="18">
        <v>274</v>
      </c>
      <c r="G10" s="18">
        <v>70</v>
      </c>
      <c r="H10" s="18">
        <v>344</v>
      </c>
      <c r="I10" s="18"/>
      <c r="J10" s="18">
        <v>1796</v>
      </c>
      <c r="K10" s="18">
        <v>594</v>
      </c>
      <c r="L10" s="18">
        <v>2390</v>
      </c>
    </row>
    <row r="11" spans="1:12" x14ac:dyDescent="0.2">
      <c r="A11" s="1" t="s">
        <v>96</v>
      </c>
      <c r="B11" s="18">
        <v>280</v>
      </c>
      <c r="C11" s="18">
        <v>133</v>
      </c>
      <c r="D11" s="18">
        <v>413</v>
      </c>
      <c r="E11" s="18"/>
      <c r="F11" s="18">
        <v>208</v>
      </c>
      <c r="G11" s="18">
        <v>85</v>
      </c>
      <c r="H11" s="18">
        <v>293</v>
      </c>
      <c r="I11" s="18"/>
      <c r="J11" s="18">
        <v>1388</v>
      </c>
      <c r="K11" s="18">
        <v>1246</v>
      </c>
      <c r="L11" s="18">
        <v>2634</v>
      </c>
    </row>
    <row r="12" spans="1:12" x14ac:dyDescent="0.2">
      <c r="A12" s="1" t="s">
        <v>97</v>
      </c>
      <c r="B12" s="18">
        <v>160</v>
      </c>
      <c r="C12" s="18">
        <v>55</v>
      </c>
      <c r="D12" s="18">
        <v>215</v>
      </c>
      <c r="E12" s="18"/>
      <c r="F12" s="18">
        <v>122</v>
      </c>
      <c r="G12" s="18">
        <v>38</v>
      </c>
      <c r="H12" s="18">
        <v>160</v>
      </c>
      <c r="I12" s="18"/>
      <c r="J12" s="18">
        <v>732</v>
      </c>
      <c r="K12" s="18">
        <v>427</v>
      </c>
      <c r="L12" s="18">
        <v>1159</v>
      </c>
    </row>
    <row r="13" spans="1:12" x14ac:dyDescent="0.2">
      <c r="A13" s="1" t="s">
        <v>98</v>
      </c>
      <c r="B13" s="18">
        <v>170</v>
      </c>
      <c r="C13" s="18">
        <v>87</v>
      </c>
      <c r="D13" s="18">
        <v>257</v>
      </c>
      <c r="E13" s="18"/>
      <c r="F13" s="18">
        <v>130</v>
      </c>
      <c r="G13" s="18">
        <v>54</v>
      </c>
      <c r="H13" s="18">
        <v>184</v>
      </c>
      <c r="I13" s="18"/>
      <c r="J13" s="18">
        <v>848</v>
      </c>
      <c r="K13" s="18">
        <v>639</v>
      </c>
      <c r="L13" s="18">
        <v>1487</v>
      </c>
    </row>
    <row r="14" spans="1:12" x14ac:dyDescent="0.2">
      <c r="A14" s="1" t="s">
        <v>198</v>
      </c>
      <c r="B14" s="18">
        <v>347</v>
      </c>
      <c r="C14" s="18">
        <v>127</v>
      </c>
      <c r="D14" s="18">
        <v>474</v>
      </c>
      <c r="E14" s="18"/>
      <c r="F14" s="18">
        <v>253</v>
      </c>
      <c r="G14" s="18">
        <v>89</v>
      </c>
      <c r="H14" s="18">
        <v>342</v>
      </c>
      <c r="I14" s="18"/>
      <c r="J14" s="18">
        <v>1718</v>
      </c>
      <c r="K14" s="18">
        <v>890</v>
      </c>
      <c r="L14" s="18">
        <v>2608</v>
      </c>
    </row>
    <row r="15" spans="1:12" x14ac:dyDescent="0.2">
      <c r="A15" s="1" t="s">
        <v>99</v>
      </c>
      <c r="B15" s="18">
        <v>64</v>
      </c>
      <c r="C15" s="18">
        <v>103</v>
      </c>
      <c r="D15" s="18">
        <v>167</v>
      </c>
      <c r="E15" s="18"/>
      <c r="F15" s="18">
        <v>46</v>
      </c>
      <c r="G15" s="18">
        <v>48</v>
      </c>
      <c r="H15" s="18">
        <v>94</v>
      </c>
      <c r="I15" s="18"/>
      <c r="J15" s="18">
        <v>407</v>
      </c>
      <c r="K15" s="18">
        <v>975</v>
      </c>
      <c r="L15" s="18">
        <v>1382</v>
      </c>
    </row>
    <row r="16" spans="1:12" x14ac:dyDescent="0.2">
      <c r="A16" s="1" t="s">
        <v>100</v>
      </c>
      <c r="B16" s="18">
        <v>79</v>
      </c>
      <c r="C16" s="18">
        <v>63</v>
      </c>
      <c r="D16" s="18">
        <v>142</v>
      </c>
      <c r="E16" s="18"/>
      <c r="F16" s="18">
        <v>61</v>
      </c>
      <c r="G16" s="18">
        <v>51</v>
      </c>
      <c r="H16" s="18">
        <v>112</v>
      </c>
      <c r="I16" s="18"/>
      <c r="J16" s="18">
        <v>532</v>
      </c>
      <c r="K16" s="18">
        <v>657</v>
      </c>
      <c r="L16" s="18">
        <v>1189</v>
      </c>
    </row>
    <row r="17" spans="1:12" s="13" customFormat="1" ht="22.5" customHeight="1" thickBot="1" x14ac:dyDescent="0.25">
      <c r="A17" s="22" t="s">
        <v>131</v>
      </c>
      <c r="B17" s="15">
        <v>2415</v>
      </c>
      <c r="C17" s="15">
        <v>1329</v>
      </c>
      <c r="D17" s="15">
        <v>3744</v>
      </c>
      <c r="E17" s="24"/>
      <c r="F17" s="15">
        <v>1856</v>
      </c>
      <c r="G17" s="15">
        <v>882</v>
      </c>
      <c r="H17" s="15">
        <v>2738</v>
      </c>
      <c r="I17" s="24"/>
      <c r="J17" s="15">
        <v>12930</v>
      </c>
      <c r="K17" s="15">
        <v>11038</v>
      </c>
      <c r="L17" s="15">
        <v>23968</v>
      </c>
    </row>
    <row r="18" spans="1:12" ht="33.75" customHeight="1" x14ac:dyDescent="0.2">
      <c r="A18" s="204" t="s">
        <v>352</v>
      </c>
      <c r="B18" s="204"/>
      <c r="C18" s="204"/>
      <c r="D18" s="204"/>
      <c r="E18" s="204"/>
      <c r="F18" s="204"/>
      <c r="G18" s="204"/>
      <c r="H18" s="204"/>
      <c r="I18" s="204"/>
      <c r="J18" s="204"/>
      <c r="K18" s="204"/>
      <c r="L18" s="204"/>
    </row>
    <row r="19" spans="1:12" ht="23.25" customHeight="1" x14ac:dyDescent="0.2">
      <c r="A19" s="202" t="s">
        <v>353</v>
      </c>
      <c r="B19" s="202"/>
      <c r="C19" s="202"/>
      <c r="D19" s="202"/>
      <c r="E19" s="202"/>
      <c r="F19" s="202"/>
      <c r="G19" s="202"/>
      <c r="H19" s="202"/>
      <c r="I19" s="202"/>
      <c r="J19" s="202"/>
      <c r="K19" s="202"/>
      <c r="L19" s="202"/>
    </row>
    <row r="20" spans="1:12" ht="24.75" customHeight="1" x14ac:dyDescent="0.2">
      <c r="A20" s="202" t="s">
        <v>293</v>
      </c>
      <c r="B20" s="202"/>
      <c r="C20" s="202"/>
      <c r="D20" s="202"/>
      <c r="E20" s="202"/>
      <c r="F20" s="202"/>
      <c r="G20" s="202"/>
      <c r="H20" s="202"/>
      <c r="I20" s="202"/>
      <c r="J20" s="202"/>
      <c r="K20" s="202"/>
      <c r="L20" s="202"/>
    </row>
    <row r="21" spans="1:12" x14ac:dyDescent="0.2">
      <c r="L21" s="26"/>
    </row>
  </sheetData>
  <mergeCells count="7">
    <mergeCell ref="A20:L20"/>
    <mergeCell ref="A18:L18"/>
    <mergeCell ref="A19:L19"/>
    <mergeCell ref="A1:L1"/>
    <mergeCell ref="B2:D2"/>
    <mergeCell ref="F2:H2"/>
    <mergeCell ref="J2:L2"/>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6439D-66B3-4468-B9E4-6E292B2B9E15}">
  <sheetPr codeName="Blad21">
    <pageSetUpPr fitToPage="1"/>
  </sheetPr>
  <dimension ref="A1:L20"/>
  <sheetViews>
    <sheetView zoomScaleNormal="100" workbookViewId="0">
      <selection activeCell="R18" sqref="R18"/>
    </sheetView>
  </sheetViews>
  <sheetFormatPr defaultColWidth="9.28515625" defaultRowHeight="11.25" x14ac:dyDescent="0.2"/>
  <cols>
    <col min="1" max="1" width="20.5703125" style="1" customWidth="1"/>
    <col min="2" max="2" width="7.28515625" style="17" customWidth="1"/>
    <col min="3" max="3" width="8.7109375" style="49" customWidth="1"/>
    <col min="4" max="4" width="0.5703125" style="49" customWidth="1"/>
    <col min="5" max="5" width="7.28515625" style="17" customWidth="1"/>
    <col min="6" max="6" width="8.7109375" style="49" customWidth="1"/>
    <col min="7" max="7" width="0.5703125" style="49" customWidth="1"/>
    <col min="8" max="8" width="7.28515625" style="17" customWidth="1"/>
    <col min="9" max="9" width="8.7109375" style="49" customWidth="1"/>
    <col min="10" max="10" width="0.5703125" style="49" customWidth="1"/>
    <col min="11" max="11" width="7.28515625" style="17" customWidth="1"/>
    <col min="12" max="12" width="8.7109375" style="1" customWidth="1"/>
    <col min="13" max="16384" width="9.28515625" style="1"/>
  </cols>
  <sheetData>
    <row r="1" spans="1:12" ht="24" customHeight="1" thickBot="1" x14ac:dyDescent="0.25">
      <c r="A1" s="201" t="str">
        <f>"Tabell 23 Antalet öppet arbetslösa 16-66* år som fått arbete1 efter kassatillhörighet i stadsdelsområdena 
 - sista "&amp;(TEXT(Månad!A2,"MMMM"))&amp;" "&amp;TEXT(Månad!A2,"ÅÅÅÅ")</f>
        <v>Tabell 23 Antalet öppet arbetslösa 16-66* år som fått arbete1 efter kassatillhörighet i stadsdelsområdena 
 - sista augusti 2026</v>
      </c>
      <c r="B1" s="201"/>
      <c r="C1" s="201"/>
      <c r="D1" s="201"/>
      <c r="E1" s="201"/>
      <c r="F1" s="201"/>
      <c r="G1" s="201"/>
      <c r="H1" s="201"/>
      <c r="I1" s="201"/>
      <c r="J1" s="201"/>
      <c r="K1" s="201"/>
      <c r="L1" s="201"/>
    </row>
    <row r="2" spans="1:12" ht="12.75" customHeight="1" x14ac:dyDescent="0.2">
      <c r="A2" s="2"/>
      <c r="B2" s="52" t="s">
        <v>80</v>
      </c>
      <c r="C2" s="69"/>
      <c r="D2" s="44"/>
      <c r="E2" s="45"/>
      <c r="F2" s="44"/>
      <c r="G2" s="44"/>
      <c r="H2" s="213" t="s">
        <v>84</v>
      </c>
      <c r="I2" s="213"/>
      <c r="J2" s="44"/>
      <c r="K2" s="46" t="s">
        <v>85</v>
      </c>
      <c r="L2" s="2"/>
    </row>
    <row r="3" spans="1:12" x14ac:dyDescent="0.2">
      <c r="B3" s="47" t="s">
        <v>81</v>
      </c>
      <c r="C3" s="48"/>
      <c r="E3" s="47" t="s">
        <v>82</v>
      </c>
      <c r="F3" s="48" t="s">
        <v>83</v>
      </c>
      <c r="H3" s="40"/>
      <c r="I3" s="48"/>
      <c r="K3" s="70"/>
      <c r="L3" s="40"/>
    </row>
    <row r="4" spans="1:12" ht="22.5" x14ac:dyDescent="0.2">
      <c r="A4" s="40"/>
      <c r="B4" s="10" t="s">
        <v>32</v>
      </c>
      <c r="C4" s="50" t="s">
        <v>86</v>
      </c>
      <c r="D4" s="50"/>
      <c r="E4" s="10" t="s">
        <v>32</v>
      </c>
      <c r="F4" s="50" t="s">
        <v>86</v>
      </c>
      <c r="G4" s="50"/>
      <c r="H4" s="10" t="s">
        <v>32</v>
      </c>
      <c r="I4" s="50" t="s">
        <v>86</v>
      </c>
      <c r="J4" s="50"/>
      <c r="K4" s="10" t="s">
        <v>32</v>
      </c>
      <c r="L4" s="50" t="s">
        <v>86</v>
      </c>
    </row>
    <row r="5" spans="1:12" ht="45" hidden="1" x14ac:dyDescent="0.2">
      <c r="B5" s="11" t="s">
        <v>377</v>
      </c>
      <c r="C5" s="141" t="s">
        <v>298</v>
      </c>
      <c r="D5" s="141" t="s">
        <v>299</v>
      </c>
      <c r="E5" s="11" t="s">
        <v>378</v>
      </c>
      <c r="F5" s="141" t="s">
        <v>379</v>
      </c>
      <c r="G5" s="141" t="s">
        <v>312</v>
      </c>
      <c r="H5" s="11" t="s">
        <v>380</v>
      </c>
      <c r="I5" s="141" t="s">
        <v>313</v>
      </c>
      <c r="J5" s="141" t="s">
        <v>314</v>
      </c>
      <c r="K5" s="11" t="s">
        <v>315</v>
      </c>
      <c r="L5" s="141" t="s">
        <v>316</v>
      </c>
    </row>
    <row r="6" spans="1:12" x14ac:dyDescent="0.2">
      <c r="A6" s="1" t="s">
        <v>216</v>
      </c>
      <c r="B6" s="96">
        <v>251</v>
      </c>
      <c r="C6" s="90">
        <v>66.933333333333294</v>
      </c>
      <c r="D6" s="90"/>
      <c r="E6" s="96">
        <v>51</v>
      </c>
      <c r="F6" s="90">
        <v>13.6</v>
      </c>
      <c r="G6" s="90"/>
      <c r="H6" s="96">
        <v>73</v>
      </c>
      <c r="I6" s="90">
        <v>19.466666666666701</v>
      </c>
      <c r="J6" s="90"/>
      <c r="K6" s="96">
        <v>375</v>
      </c>
      <c r="L6" s="87">
        <v>100</v>
      </c>
    </row>
    <row r="7" spans="1:12" x14ac:dyDescent="0.2">
      <c r="A7" s="1" t="s">
        <v>92</v>
      </c>
      <c r="B7" s="96">
        <v>216</v>
      </c>
      <c r="C7" s="90">
        <v>69.230769230769198</v>
      </c>
      <c r="D7" s="90"/>
      <c r="E7" s="96">
        <v>36</v>
      </c>
      <c r="F7" s="90">
        <v>11.538461538461499</v>
      </c>
      <c r="G7" s="90"/>
      <c r="H7" s="96">
        <v>60</v>
      </c>
      <c r="I7" s="90">
        <v>19.230769230769202</v>
      </c>
      <c r="J7" s="90"/>
      <c r="K7" s="96">
        <v>312</v>
      </c>
      <c r="L7" s="87">
        <v>100</v>
      </c>
    </row>
    <row r="8" spans="1:12" x14ac:dyDescent="0.2">
      <c r="A8" s="1" t="s">
        <v>93</v>
      </c>
      <c r="B8" s="96">
        <v>213</v>
      </c>
      <c r="C8" s="90">
        <v>80.075187969924798</v>
      </c>
      <c r="D8" s="90"/>
      <c r="E8" s="96">
        <v>26</v>
      </c>
      <c r="F8" s="90">
        <v>9.77443609022556</v>
      </c>
      <c r="G8" s="90"/>
      <c r="H8" s="96">
        <v>27</v>
      </c>
      <c r="I8" s="90">
        <v>10.150375939849599</v>
      </c>
      <c r="J8" s="90"/>
      <c r="K8" s="96">
        <v>266</v>
      </c>
      <c r="L8" s="87">
        <v>100</v>
      </c>
    </row>
    <row r="9" spans="1:12" x14ac:dyDescent="0.2">
      <c r="A9" s="1" t="s">
        <v>94</v>
      </c>
      <c r="B9" s="96">
        <v>179</v>
      </c>
      <c r="C9" s="90">
        <v>78.854625550660799</v>
      </c>
      <c r="D9" s="90"/>
      <c r="E9" s="96">
        <v>20</v>
      </c>
      <c r="F9" s="90">
        <v>8.8105726872246706</v>
      </c>
      <c r="G9" s="90"/>
      <c r="H9" s="96">
        <v>28</v>
      </c>
      <c r="I9" s="90">
        <v>12.3348017621145</v>
      </c>
      <c r="J9" s="90"/>
      <c r="K9" s="96">
        <v>227</v>
      </c>
      <c r="L9" s="87">
        <v>100</v>
      </c>
    </row>
    <row r="10" spans="1:12" x14ac:dyDescent="0.2">
      <c r="A10" s="1" t="s">
        <v>217</v>
      </c>
      <c r="B10" s="96">
        <v>352</v>
      </c>
      <c r="C10" s="90">
        <v>79.458239277652396</v>
      </c>
      <c r="D10" s="90"/>
      <c r="E10" s="96">
        <v>37</v>
      </c>
      <c r="F10" s="90">
        <v>8.3521444695259603</v>
      </c>
      <c r="G10" s="90"/>
      <c r="H10" s="96">
        <v>54</v>
      </c>
      <c r="I10" s="90">
        <v>12.1896162528217</v>
      </c>
      <c r="J10" s="90"/>
      <c r="K10" s="96">
        <v>443</v>
      </c>
      <c r="L10" s="87">
        <v>100</v>
      </c>
    </row>
    <row r="11" spans="1:12" x14ac:dyDescent="0.2">
      <c r="A11" s="1" t="s">
        <v>95</v>
      </c>
      <c r="B11" s="96">
        <v>364</v>
      </c>
      <c r="C11" s="90">
        <v>80.353200883002202</v>
      </c>
      <c r="D11" s="90"/>
      <c r="E11" s="96">
        <v>40</v>
      </c>
      <c r="F11" s="90">
        <v>8.8300220750551901</v>
      </c>
      <c r="G11" s="90"/>
      <c r="H11" s="96">
        <v>49</v>
      </c>
      <c r="I11" s="90">
        <v>10.816777041942601</v>
      </c>
      <c r="J11" s="90"/>
      <c r="K11" s="96">
        <v>453</v>
      </c>
      <c r="L11" s="87">
        <v>100</v>
      </c>
    </row>
    <row r="12" spans="1:12" x14ac:dyDescent="0.2">
      <c r="A12" s="1" t="s">
        <v>96</v>
      </c>
      <c r="B12" s="96">
        <v>316</v>
      </c>
      <c r="C12" s="90">
        <v>76.513317191283306</v>
      </c>
      <c r="D12" s="90"/>
      <c r="E12" s="96">
        <v>41</v>
      </c>
      <c r="F12" s="90">
        <v>9.9273607748183998</v>
      </c>
      <c r="G12" s="90"/>
      <c r="H12" s="96">
        <v>56</v>
      </c>
      <c r="I12" s="90">
        <v>13.559322033898299</v>
      </c>
      <c r="J12" s="90"/>
      <c r="K12" s="96">
        <v>413</v>
      </c>
      <c r="L12" s="87">
        <v>100</v>
      </c>
    </row>
    <row r="13" spans="1:12" x14ac:dyDescent="0.2">
      <c r="A13" s="1" t="s">
        <v>97</v>
      </c>
      <c r="B13" s="96">
        <v>171</v>
      </c>
      <c r="C13" s="90">
        <v>79.534883720930196</v>
      </c>
      <c r="D13" s="90"/>
      <c r="E13" s="96">
        <v>18</v>
      </c>
      <c r="F13" s="90">
        <v>8.3720930232558093</v>
      </c>
      <c r="G13" s="90"/>
      <c r="H13" s="96">
        <v>26</v>
      </c>
      <c r="I13" s="90">
        <v>12.093023255814</v>
      </c>
      <c r="J13" s="90"/>
      <c r="K13" s="96">
        <v>215</v>
      </c>
      <c r="L13" s="87">
        <v>100</v>
      </c>
    </row>
    <row r="14" spans="1:12" x14ac:dyDescent="0.2">
      <c r="A14" s="1" t="s">
        <v>98</v>
      </c>
      <c r="B14" s="96">
        <v>204</v>
      </c>
      <c r="C14" s="90">
        <v>79.377431906614802</v>
      </c>
      <c r="D14" s="90"/>
      <c r="E14" s="96">
        <v>20</v>
      </c>
      <c r="F14" s="90">
        <v>7.7821011673151697</v>
      </c>
      <c r="G14" s="90"/>
      <c r="H14" s="96">
        <v>33</v>
      </c>
      <c r="I14" s="90">
        <v>12.84046692607</v>
      </c>
      <c r="J14" s="90"/>
      <c r="K14" s="96">
        <v>257</v>
      </c>
      <c r="L14" s="87">
        <v>100</v>
      </c>
    </row>
    <row r="15" spans="1:12" x14ac:dyDescent="0.2">
      <c r="A15" s="1" t="s">
        <v>198</v>
      </c>
      <c r="B15" s="96">
        <v>376</v>
      </c>
      <c r="C15" s="90">
        <v>79.324894514767905</v>
      </c>
      <c r="D15" s="90"/>
      <c r="E15" s="96">
        <v>33</v>
      </c>
      <c r="F15" s="90">
        <v>6.9620253164557004</v>
      </c>
      <c r="G15" s="90"/>
      <c r="H15" s="96">
        <v>65</v>
      </c>
      <c r="I15" s="90">
        <v>13.713080168776401</v>
      </c>
      <c r="J15" s="90"/>
      <c r="K15" s="96">
        <v>474</v>
      </c>
      <c r="L15" s="87">
        <v>100</v>
      </c>
    </row>
    <row r="16" spans="1:12" x14ac:dyDescent="0.2">
      <c r="A16" s="1" t="s">
        <v>99</v>
      </c>
      <c r="B16" s="96">
        <v>108</v>
      </c>
      <c r="C16" s="90">
        <v>64.670658682634695</v>
      </c>
      <c r="D16" s="90"/>
      <c r="E16" s="96">
        <v>23</v>
      </c>
      <c r="F16" s="90">
        <v>13.772455089820401</v>
      </c>
      <c r="G16" s="90"/>
      <c r="H16" s="96">
        <v>36</v>
      </c>
      <c r="I16" s="90">
        <v>21.556886227544901</v>
      </c>
      <c r="J16" s="90"/>
      <c r="K16" s="96">
        <v>167</v>
      </c>
      <c r="L16" s="87">
        <v>100</v>
      </c>
    </row>
    <row r="17" spans="1:12" x14ac:dyDescent="0.2">
      <c r="A17" s="1" t="s">
        <v>100</v>
      </c>
      <c r="B17" s="96">
        <v>98</v>
      </c>
      <c r="C17" s="90">
        <v>69.014084507042298</v>
      </c>
      <c r="D17" s="91"/>
      <c r="E17" s="96">
        <v>19</v>
      </c>
      <c r="F17" s="91">
        <v>13.3802816901408</v>
      </c>
      <c r="G17" s="91"/>
      <c r="H17" s="96">
        <v>25</v>
      </c>
      <c r="I17" s="91">
        <v>17.6056338028169</v>
      </c>
      <c r="J17" s="91"/>
      <c r="K17" s="96">
        <v>142</v>
      </c>
      <c r="L17" s="19">
        <v>100</v>
      </c>
    </row>
    <row r="18" spans="1:12" s="13" customFormat="1" ht="22.5" customHeight="1" thickBot="1" x14ac:dyDescent="0.25">
      <c r="A18" s="22" t="s">
        <v>101</v>
      </c>
      <c r="B18" s="97">
        <v>2848</v>
      </c>
      <c r="C18" s="132">
        <v>76.068376068376097</v>
      </c>
      <c r="D18" s="92"/>
      <c r="E18" s="97">
        <v>364</v>
      </c>
      <c r="F18" s="92">
        <v>9.7222222222222197</v>
      </c>
      <c r="G18" s="92"/>
      <c r="H18" s="97">
        <v>532</v>
      </c>
      <c r="I18" s="92">
        <v>14.2094017094017</v>
      </c>
      <c r="J18" s="92"/>
      <c r="K18" s="97">
        <v>3744</v>
      </c>
      <c r="L18" s="25">
        <v>100</v>
      </c>
    </row>
    <row r="19" spans="1:12" ht="35.25" customHeight="1" x14ac:dyDescent="0.2">
      <c r="A19" s="204" t="s">
        <v>193</v>
      </c>
      <c r="B19" s="204"/>
      <c r="C19" s="204"/>
      <c r="D19" s="204"/>
      <c r="E19" s="204"/>
      <c r="F19" s="204"/>
      <c r="G19" s="204"/>
      <c r="H19" s="204"/>
      <c r="I19" s="204"/>
      <c r="J19" s="204"/>
      <c r="K19" s="204"/>
      <c r="L19" s="204"/>
    </row>
    <row r="20" spans="1:12" ht="27.75" customHeight="1" x14ac:dyDescent="0.2">
      <c r="A20" s="210" t="s">
        <v>293</v>
      </c>
      <c r="B20" s="211"/>
      <c r="C20" s="211"/>
      <c r="D20" s="211"/>
      <c r="E20" s="211"/>
      <c r="F20" s="211"/>
      <c r="G20" s="211"/>
      <c r="H20" s="211"/>
      <c r="I20" s="211"/>
      <c r="J20" s="211"/>
      <c r="K20" s="211"/>
      <c r="L20" s="211"/>
    </row>
  </sheetData>
  <mergeCells count="4">
    <mergeCell ref="A19:L19"/>
    <mergeCell ref="H2:I2"/>
    <mergeCell ref="A20:L20"/>
    <mergeCell ref="A1:L1"/>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46D4-9067-4F34-8769-A4B0C8E8B968}">
  <sheetPr codeName="Blad22">
    <pageSetUpPr fitToPage="1"/>
  </sheetPr>
  <dimension ref="A1:N42"/>
  <sheetViews>
    <sheetView zoomScaleNormal="100" workbookViewId="0">
      <selection activeCell="R15" sqref="R15"/>
    </sheetView>
  </sheetViews>
  <sheetFormatPr defaultColWidth="9.28515625" defaultRowHeight="11.25" x14ac:dyDescent="0.2"/>
  <cols>
    <col min="1" max="1" width="8.140625" style="27" customWidth="1"/>
    <col min="2" max="2" width="7" style="27" customWidth="1"/>
    <col min="3" max="3" width="8.42578125" style="27" customWidth="1"/>
    <col min="4" max="5" width="7" style="27" customWidth="1"/>
    <col min="6" max="6" width="9.285156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9" t="s">
        <v>359</v>
      </c>
      <c r="B1" s="219"/>
      <c r="C1" s="219"/>
      <c r="D1" s="219"/>
      <c r="E1" s="219"/>
      <c r="F1" s="219"/>
      <c r="G1" s="219"/>
      <c r="H1" s="219"/>
      <c r="I1" s="219"/>
      <c r="J1" s="219"/>
      <c r="K1" s="219"/>
      <c r="L1" s="219"/>
      <c r="M1" s="219"/>
      <c r="N1" s="219"/>
    </row>
    <row r="2" spans="1:14" ht="11.25" customHeight="1" x14ac:dyDescent="0.2">
      <c r="A2" s="232" t="s">
        <v>139</v>
      </c>
      <c r="B2" s="230" t="s">
        <v>218</v>
      </c>
      <c r="C2" s="228" t="s">
        <v>92</v>
      </c>
      <c r="D2" s="228" t="s">
        <v>93</v>
      </c>
      <c r="E2" s="228" t="s">
        <v>134</v>
      </c>
      <c r="F2" s="230" t="s">
        <v>219</v>
      </c>
      <c r="G2" s="228" t="s">
        <v>135</v>
      </c>
      <c r="H2" s="228" t="s">
        <v>96</v>
      </c>
      <c r="I2" s="228" t="s">
        <v>136</v>
      </c>
      <c r="J2" s="228" t="s">
        <v>98</v>
      </c>
      <c r="K2" s="230" t="s">
        <v>199</v>
      </c>
      <c r="L2" s="228" t="s">
        <v>137</v>
      </c>
      <c r="M2" s="228" t="s">
        <v>138</v>
      </c>
      <c r="N2" s="232" t="s">
        <v>101</v>
      </c>
    </row>
    <row r="3" spans="1:14" x14ac:dyDescent="0.2">
      <c r="A3" s="233"/>
      <c r="B3" s="229"/>
      <c r="C3" s="229"/>
      <c r="D3" s="231"/>
      <c r="E3" s="229"/>
      <c r="F3" s="229"/>
      <c r="G3" s="229"/>
      <c r="H3" s="229"/>
      <c r="I3" s="229"/>
      <c r="J3" s="231"/>
      <c r="K3" s="229"/>
      <c r="L3" s="229"/>
      <c r="M3" s="229"/>
      <c r="N3" s="234"/>
    </row>
    <row r="4" spans="1:14" ht="12.75" hidden="1" x14ac:dyDescent="0.2">
      <c r="A4" t="s">
        <v>410</v>
      </c>
      <c r="B4" s="145" t="s">
        <v>411</v>
      </c>
      <c r="C4" s="145" t="s">
        <v>412</v>
      </c>
      <c r="D4" s="146" t="s">
        <v>413</v>
      </c>
      <c r="E4" s="145" t="s">
        <v>414</v>
      </c>
      <c r="F4" s="145" t="s">
        <v>415</v>
      </c>
      <c r="G4" s="145" t="s">
        <v>416</v>
      </c>
      <c r="H4" s="145" t="s">
        <v>417</v>
      </c>
      <c r="I4" s="145" t="s">
        <v>418</v>
      </c>
      <c r="J4" s="146" t="s">
        <v>419</v>
      </c>
      <c r="K4" s="145" t="s">
        <v>420</v>
      </c>
      <c r="L4" s="145" t="s">
        <v>421</v>
      </c>
      <c r="M4" s="145" t="s">
        <v>422</v>
      </c>
      <c r="N4" s="147" t="s">
        <v>423</v>
      </c>
    </row>
    <row r="5" spans="1:14" x14ac:dyDescent="0.2">
      <c r="A5" s="100" t="s">
        <v>227</v>
      </c>
      <c r="B5" s="100">
        <v>3187</v>
      </c>
      <c r="C5" s="100">
        <v>1878</v>
      </c>
      <c r="D5" s="100">
        <v>1043</v>
      </c>
      <c r="E5" s="100">
        <v>977</v>
      </c>
      <c r="F5" s="100">
        <v>1981</v>
      </c>
      <c r="G5" s="100">
        <v>2005</v>
      </c>
      <c r="H5" s="100">
        <v>2283</v>
      </c>
      <c r="I5" s="100">
        <v>844</v>
      </c>
      <c r="J5" s="100">
        <v>1215</v>
      </c>
      <c r="K5" s="100">
        <v>1996</v>
      </c>
      <c r="L5" s="100">
        <v>1102</v>
      </c>
      <c r="M5" s="100">
        <v>1525</v>
      </c>
      <c r="N5" s="101">
        <v>20036</v>
      </c>
    </row>
    <row r="6" spans="1:14" x14ac:dyDescent="0.2">
      <c r="A6" s="100" t="s">
        <v>228</v>
      </c>
      <c r="B6" s="100">
        <v>3219</v>
      </c>
      <c r="C6" s="100">
        <v>1959</v>
      </c>
      <c r="D6" s="100">
        <v>1053</v>
      </c>
      <c r="E6" s="100">
        <v>981</v>
      </c>
      <c r="F6" s="100">
        <v>1938</v>
      </c>
      <c r="G6" s="100">
        <v>1952</v>
      </c>
      <c r="H6" s="100">
        <v>2247</v>
      </c>
      <c r="I6" s="100">
        <v>808</v>
      </c>
      <c r="J6" s="100">
        <v>1182</v>
      </c>
      <c r="K6" s="100">
        <v>1991</v>
      </c>
      <c r="L6" s="100">
        <v>1144</v>
      </c>
      <c r="M6" s="100">
        <v>1559</v>
      </c>
      <c r="N6" s="101">
        <v>20033</v>
      </c>
    </row>
    <row r="7" spans="1:14" x14ac:dyDescent="0.2">
      <c r="A7" s="100" t="s">
        <v>229</v>
      </c>
      <c r="B7" s="100">
        <v>3276</v>
      </c>
      <c r="C7" s="100">
        <v>1934</v>
      </c>
      <c r="D7" s="100">
        <v>1033</v>
      </c>
      <c r="E7" s="100">
        <v>981</v>
      </c>
      <c r="F7" s="100">
        <v>1905</v>
      </c>
      <c r="G7" s="100">
        <v>1986</v>
      </c>
      <c r="H7" s="100">
        <v>2287</v>
      </c>
      <c r="I7" s="100">
        <v>788</v>
      </c>
      <c r="J7" s="100">
        <v>1189</v>
      </c>
      <c r="K7" s="100">
        <v>1975</v>
      </c>
      <c r="L7" s="100">
        <v>1151</v>
      </c>
      <c r="M7" s="100">
        <v>1618</v>
      </c>
      <c r="N7" s="101">
        <v>20123</v>
      </c>
    </row>
    <row r="8" spans="1:14" x14ac:dyDescent="0.2">
      <c r="A8" s="100" t="s">
        <v>230</v>
      </c>
      <c r="B8" s="100">
        <v>3265</v>
      </c>
      <c r="C8" s="100">
        <v>1896</v>
      </c>
      <c r="D8" s="100">
        <v>1040</v>
      </c>
      <c r="E8" s="100">
        <v>988</v>
      </c>
      <c r="F8" s="100">
        <v>1919</v>
      </c>
      <c r="G8" s="100">
        <v>1981</v>
      </c>
      <c r="H8" s="100">
        <v>2251</v>
      </c>
      <c r="I8" s="100">
        <v>796</v>
      </c>
      <c r="J8" s="100">
        <v>1184</v>
      </c>
      <c r="K8" s="100">
        <v>1987</v>
      </c>
      <c r="L8" s="100">
        <v>1183</v>
      </c>
      <c r="M8" s="100">
        <v>1567</v>
      </c>
      <c r="N8" s="101">
        <v>20057</v>
      </c>
    </row>
    <row r="9" spans="1:14" x14ac:dyDescent="0.2">
      <c r="A9" s="100" t="s">
        <v>231</v>
      </c>
      <c r="B9" s="100">
        <v>3371</v>
      </c>
      <c r="C9" s="100">
        <v>1957</v>
      </c>
      <c r="D9" s="100">
        <v>1102</v>
      </c>
      <c r="E9" s="100">
        <v>1012</v>
      </c>
      <c r="F9" s="100">
        <v>2022</v>
      </c>
      <c r="G9" s="100">
        <v>2095</v>
      </c>
      <c r="H9" s="100">
        <v>2337</v>
      </c>
      <c r="I9" s="100">
        <v>835</v>
      </c>
      <c r="J9" s="100">
        <v>1227</v>
      </c>
      <c r="K9" s="100">
        <v>2080</v>
      </c>
      <c r="L9" s="100">
        <v>1228</v>
      </c>
      <c r="M9" s="100">
        <v>1641</v>
      </c>
      <c r="N9" s="101">
        <v>20907</v>
      </c>
    </row>
    <row r="10" spans="1:14" x14ac:dyDescent="0.2">
      <c r="A10" s="100" t="s">
        <v>232</v>
      </c>
      <c r="B10" s="100">
        <v>3468</v>
      </c>
      <c r="C10" s="100">
        <v>1945</v>
      </c>
      <c r="D10" s="100">
        <v>1147</v>
      </c>
      <c r="E10" s="100">
        <v>1001</v>
      </c>
      <c r="F10" s="100">
        <v>2055</v>
      </c>
      <c r="G10" s="100">
        <v>2119</v>
      </c>
      <c r="H10" s="100">
        <v>2353</v>
      </c>
      <c r="I10" s="100">
        <v>860</v>
      </c>
      <c r="J10" s="100">
        <v>1249</v>
      </c>
      <c r="K10" s="100">
        <v>2084</v>
      </c>
      <c r="L10" s="100">
        <v>1258</v>
      </c>
      <c r="M10" s="100">
        <v>1705</v>
      </c>
      <c r="N10" s="101">
        <v>21244</v>
      </c>
    </row>
    <row r="11" spans="1:14" x14ac:dyDescent="0.2">
      <c r="A11" s="100" t="s">
        <v>233</v>
      </c>
      <c r="B11" s="100">
        <v>3376</v>
      </c>
      <c r="C11" s="100">
        <v>1957</v>
      </c>
      <c r="D11" s="100">
        <v>1115</v>
      </c>
      <c r="E11" s="100">
        <v>995</v>
      </c>
      <c r="F11" s="100">
        <v>2095</v>
      </c>
      <c r="G11" s="100">
        <v>2088</v>
      </c>
      <c r="H11" s="100">
        <v>2301</v>
      </c>
      <c r="I11" s="100">
        <v>882</v>
      </c>
      <c r="J11" s="100">
        <v>1263</v>
      </c>
      <c r="K11" s="100">
        <v>2106</v>
      </c>
      <c r="L11" s="100">
        <v>1280</v>
      </c>
      <c r="M11" s="100">
        <v>1719</v>
      </c>
      <c r="N11" s="101">
        <v>21177</v>
      </c>
    </row>
    <row r="12" spans="1:14" x14ac:dyDescent="0.2">
      <c r="A12" s="100" t="s">
        <v>234</v>
      </c>
      <c r="B12" s="100">
        <v>3223</v>
      </c>
      <c r="C12" s="100">
        <v>1979</v>
      </c>
      <c r="D12" s="100">
        <v>1106</v>
      </c>
      <c r="E12" s="100">
        <v>973</v>
      </c>
      <c r="F12" s="100">
        <v>2014</v>
      </c>
      <c r="G12" s="100">
        <v>2103</v>
      </c>
      <c r="H12" s="100">
        <v>2333</v>
      </c>
      <c r="I12" s="100">
        <v>883</v>
      </c>
      <c r="J12" s="100">
        <v>1245</v>
      </c>
      <c r="K12" s="100">
        <v>2082</v>
      </c>
      <c r="L12" s="100">
        <v>1306</v>
      </c>
      <c r="M12" s="100">
        <v>1722</v>
      </c>
      <c r="N12" s="101">
        <v>20969</v>
      </c>
    </row>
    <row r="13" spans="1:14" x14ac:dyDescent="0.2">
      <c r="A13" s="100" t="s">
        <v>235</v>
      </c>
      <c r="B13" s="100">
        <v>3195</v>
      </c>
      <c r="C13" s="100">
        <v>1900</v>
      </c>
      <c r="D13" s="100">
        <v>1088</v>
      </c>
      <c r="E13" s="100">
        <v>966</v>
      </c>
      <c r="F13" s="100">
        <v>2040</v>
      </c>
      <c r="G13" s="100">
        <v>2058</v>
      </c>
      <c r="H13" s="100">
        <v>2322</v>
      </c>
      <c r="I13" s="100">
        <v>889</v>
      </c>
      <c r="J13" s="100">
        <v>1233</v>
      </c>
      <c r="K13" s="100">
        <v>2087</v>
      </c>
      <c r="L13" s="100">
        <v>1337</v>
      </c>
      <c r="M13" s="100">
        <v>1638</v>
      </c>
      <c r="N13" s="101">
        <v>20753</v>
      </c>
    </row>
    <row r="14" spans="1:14" x14ac:dyDescent="0.2">
      <c r="A14" s="100" t="s">
        <v>236</v>
      </c>
      <c r="B14" s="100">
        <v>3165</v>
      </c>
      <c r="C14" s="100">
        <v>1955</v>
      </c>
      <c r="D14" s="100">
        <v>1131</v>
      </c>
      <c r="E14" s="100">
        <v>1008</v>
      </c>
      <c r="F14" s="100">
        <v>2060</v>
      </c>
      <c r="G14" s="100">
        <v>2066</v>
      </c>
      <c r="H14" s="100">
        <v>2353</v>
      </c>
      <c r="I14" s="100">
        <v>918</v>
      </c>
      <c r="J14" s="100">
        <v>1262</v>
      </c>
      <c r="K14" s="100">
        <v>2189</v>
      </c>
      <c r="L14" s="100">
        <v>1329</v>
      </c>
      <c r="M14" s="100">
        <v>1644</v>
      </c>
      <c r="N14" s="101">
        <v>21080</v>
      </c>
    </row>
    <row r="15" spans="1:14" x14ac:dyDescent="0.2">
      <c r="A15" s="100" t="s">
        <v>237</v>
      </c>
      <c r="B15" s="100">
        <v>3370</v>
      </c>
      <c r="C15" s="100">
        <v>2127</v>
      </c>
      <c r="D15" s="100">
        <v>1219</v>
      </c>
      <c r="E15" s="100">
        <v>1091</v>
      </c>
      <c r="F15" s="100">
        <v>2217</v>
      </c>
      <c r="G15" s="100">
        <v>2294</v>
      </c>
      <c r="H15" s="100">
        <v>2587</v>
      </c>
      <c r="I15" s="100">
        <v>1008</v>
      </c>
      <c r="J15" s="100">
        <v>1342</v>
      </c>
      <c r="K15" s="100">
        <v>2370</v>
      </c>
      <c r="L15" s="100">
        <v>1332</v>
      </c>
      <c r="M15" s="100">
        <v>1822</v>
      </c>
      <c r="N15" s="101">
        <v>22779</v>
      </c>
    </row>
    <row r="16" spans="1:14" x14ac:dyDescent="0.2">
      <c r="A16" s="100" t="s">
        <v>238</v>
      </c>
      <c r="B16" s="100">
        <v>3478</v>
      </c>
      <c r="C16" s="100">
        <v>2198</v>
      </c>
      <c r="D16" s="100">
        <v>1310</v>
      </c>
      <c r="E16" s="100">
        <v>1193</v>
      </c>
      <c r="F16" s="100">
        <v>2368</v>
      </c>
      <c r="G16" s="100">
        <v>2511</v>
      </c>
      <c r="H16" s="100">
        <v>2699</v>
      </c>
      <c r="I16" s="100">
        <v>1074</v>
      </c>
      <c r="J16" s="100">
        <v>1413</v>
      </c>
      <c r="K16" s="100">
        <v>2602</v>
      </c>
      <c r="L16" s="100">
        <v>1400</v>
      </c>
      <c r="M16" s="100">
        <v>1886</v>
      </c>
      <c r="N16" s="101">
        <v>24132</v>
      </c>
    </row>
    <row r="17" spans="1:14" x14ac:dyDescent="0.2">
      <c r="A17" s="100" t="s">
        <v>239</v>
      </c>
      <c r="B17" s="100">
        <v>3546</v>
      </c>
      <c r="C17" s="100">
        <v>2238</v>
      </c>
      <c r="D17" s="100">
        <v>1310</v>
      </c>
      <c r="E17" s="100">
        <v>1165</v>
      </c>
      <c r="F17" s="100">
        <v>2328</v>
      </c>
      <c r="G17" s="100">
        <v>2484</v>
      </c>
      <c r="H17" s="100">
        <v>2696</v>
      </c>
      <c r="I17" s="100">
        <v>1052</v>
      </c>
      <c r="J17" s="100">
        <v>1463</v>
      </c>
      <c r="K17" s="100">
        <v>2506</v>
      </c>
      <c r="L17" s="100">
        <v>1426</v>
      </c>
      <c r="M17" s="100">
        <v>1952</v>
      </c>
      <c r="N17" s="101">
        <v>24166</v>
      </c>
    </row>
    <row r="18" spans="1:14" x14ac:dyDescent="0.2">
      <c r="A18" s="100" t="s">
        <v>240</v>
      </c>
      <c r="B18" s="100">
        <v>3620</v>
      </c>
      <c r="C18" s="100">
        <v>2222</v>
      </c>
      <c r="D18" s="100">
        <v>1268</v>
      </c>
      <c r="E18" s="100">
        <v>1144</v>
      </c>
      <c r="F18" s="100">
        <v>2266</v>
      </c>
      <c r="G18" s="100">
        <v>2366</v>
      </c>
      <c r="H18" s="100">
        <v>2474</v>
      </c>
      <c r="I18" s="100">
        <v>999</v>
      </c>
      <c r="J18" s="100">
        <v>1421</v>
      </c>
      <c r="K18" s="100">
        <v>2406</v>
      </c>
      <c r="L18" s="100">
        <v>1384</v>
      </c>
      <c r="M18" s="100">
        <v>1891</v>
      </c>
      <c r="N18" s="101">
        <v>23461</v>
      </c>
    </row>
    <row r="19" spans="1:14" x14ac:dyDescent="0.2">
      <c r="A19" s="100" t="s">
        <v>241</v>
      </c>
      <c r="B19" s="100">
        <v>3569</v>
      </c>
      <c r="C19" s="100">
        <v>2157</v>
      </c>
      <c r="D19" s="100">
        <v>1246</v>
      </c>
      <c r="E19" s="100">
        <v>1120</v>
      </c>
      <c r="F19" s="100">
        <v>2241</v>
      </c>
      <c r="G19" s="100">
        <v>2321</v>
      </c>
      <c r="H19" s="100">
        <v>2515</v>
      </c>
      <c r="I19" s="100">
        <v>974</v>
      </c>
      <c r="J19" s="100">
        <v>1407</v>
      </c>
      <c r="K19" s="100">
        <v>2376</v>
      </c>
      <c r="L19" s="100">
        <v>1348</v>
      </c>
      <c r="M19" s="100">
        <v>1863</v>
      </c>
      <c r="N19" s="101">
        <v>23137</v>
      </c>
    </row>
    <row r="20" spans="1:14" x14ac:dyDescent="0.2">
      <c r="A20" s="100" t="s">
        <v>242</v>
      </c>
      <c r="B20" s="100">
        <v>3489</v>
      </c>
      <c r="C20" s="100">
        <v>2126</v>
      </c>
      <c r="D20" s="100">
        <v>1248</v>
      </c>
      <c r="E20" s="100">
        <v>1120</v>
      </c>
      <c r="F20" s="100">
        <v>2265</v>
      </c>
      <c r="G20" s="100">
        <v>2268</v>
      </c>
      <c r="H20" s="100">
        <v>2548</v>
      </c>
      <c r="I20" s="100">
        <v>974</v>
      </c>
      <c r="J20" s="100">
        <v>1448</v>
      </c>
      <c r="K20" s="100">
        <v>2344</v>
      </c>
      <c r="L20" s="100">
        <v>1359</v>
      </c>
      <c r="M20" s="100">
        <v>1888</v>
      </c>
      <c r="N20" s="101">
        <v>23077</v>
      </c>
    </row>
    <row r="21" spans="1:14" x14ac:dyDescent="0.2">
      <c r="A21" s="100" t="s">
        <v>243</v>
      </c>
      <c r="B21" s="100">
        <v>3542</v>
      </c>
      <c r="C21" s="100">
        <v>2184</v>
      </c>
      <c r="D21" s="100">
        <v>1310</v>
      </c>
      <c r="E21" s="100">
        <v>1146</v>
      </c>
      <c r="F21" s="100">
        <v>2361</v>
      </c>
      <c r="G21" s="100">
        <v>2315</v>
      </c>
      <c r="H21" s="100">
        <v>2640</v>
      </c>
      <c r="I21" s="100">
        <v>1017</v>
      </c>
      <c r="J21" s="100">
        <v>1517</v>
      </c>
      <c r="K21" s="100">
        <v>2433</v>
      </c>
      <c r="L21" s="100">
        <v>1412</v>
      </c>
      <c r="M21" s="100">
        <v>1992</v>
      </c>
      <c r="N21" s="101">
        <v>23869</v>
      </c>
    </row>
    <row r="22" spans="1:14" x14ac:dyDescent="0.2">
      <c r="A22" s="100" t="s">
        <v>424</v>
      </c>
      <c r="B22" s="100">
        <v>3675</v>
      </c>
      <c r="C22" s="100">
        <v>2217</v>
      </c>
      <c r="D22" s="100">
        <v>1337</v>
      </c>
      <c r="E22" s="100">
        <v>1169</v>
      </c>
      <c r="F22" s="100">
        <v>2406</v>
      </c>
      <c r="G22" s="100">
        <v>2302</v>
      </c>
      <c r="H22" s="100">
        <v>2624</v>
      </c>
      <c r="I22" s="100">
        <v>982</v>
      </c>
      <c r="J22" s="100">
        <v>1469</v>
      </c>
      <c r="K22" s="100">
        <v>2417</v>
      </c>
      <c r="L22" s="100">
        <v>1375</v>
      </c>
      <c r="M22" s="100">
        <v>2017</v>
      </c>
      <c r="N22" s="101">
        <v>23990</v>
      </c>
    </row>
    <row r="23" spans="1:14" x14ac:dyDescent="0.2">
      <c r="A23" s="100" t="s">
        <v>425</v>
      </c>
      <c r="B23" s="100">
        <v>3604</v>
      </c>
      <c r="C23" s="100">
        <v>2163</v>
      </c>
      <c r="D23" s="100">
        <v>1319</v>
      </c>
      <c r="E23" s="100">
        <v>1140</v>
      </c>
      <c r="F23" s="100">
        <v>2364</v>
      </c>
      <c r="G23" s="100">
        <v>2239</v>
      </c>
      <c r="H23" s="100">
        <v>2610</v>
      </c>
      <c r="I23" s="100">
        <v>934</v>
      </c>
      <c r="J23" s="100">
        <v>1477</v>
      </c>
      <c r="K23" s="100">
        <v>2329</v>
      </c>
      <c r="L23" s="100">
        <v>1369</v>
      </c>
      <c r="M23" s="100">
        <v>1995</v>
      </c>
      <c r="N23" s="101">
        <v>23543</v>
      </c>
    </row>
    <row r="24" spans="1:14" x14ac:dyDescent="0.2">
      <c r="A24" s="100" t="s">
        <v>426</v>
      </c>
      <c r="B24" s="100">
        <v>3537</v>
      </c>
      <c r="C24" s="100">
        <v>2115</v>
      </c>
      <c r="D24" s="100">
        <v>1261</v>
      </c>
      <c r="E24" s="100">
        <v>1140</v>
      </c>
      <c r="F24" s="100">
        <v>2345</v>
      </c>
      <c r="G24" s="100">
        <v>2207</v>
      </c>
      <c r="H24" s="100">
        <v>2573</v>
      </c>
      <c r="I24" s="100">
        <v>896</v>
      </c>
      <c r="J24" s="100">
        <v>1433</v>
      </c>
      <c r="K24" s="100">
        <v>2295</v>
      </c>
      <c r="L24" s="100">
        <v>1324</v>
      </c>
      <c r="M24" s="100">
        <v>1866</v>
      </c>
      <c r="N24" s="101">
        <v>22992</v>
      </c>
    </row>
    <row r="25" spans="1:14" x14ac:dyDescent="0.2">
      <c r="A25" s="100" t="s">
        <v>427</v>
      </c>
      <c r="B25" s="100">
        <v>3521</v>
      </c>
      <c r="C25" s="100">
        <v>2125</v>
      </c>
      <c r="D25" s="100">
        <v>1281</v>
      </c>
      <c r="E25" s="100">
        <v>1162</v>
      </c>
      <c r="F25" s="100">
        <v>2366</v>
      </c>
      <c r="G25" s="100">
        <v>2161</v>
      </c>
      <c r="H25" s="100">
        <v>2551</v>
      </c>
      <c r="I25" s="100">
        <v>903</v>
      </c>
      <c r="J25" s="100">
        <v>1381</v>
      </c>
      <c r="K25" s="100">
        <v>2237</v>
      </c>
      <c r="L25" s="100">
        <v>1344</v>
      </c>
      <c r="M25" s="100">
        <v>1867</v>
      </c>
      <c r="N25" s="101">
        <v>22899</v>
      </c>
    </row>
    <row r="26" spans="1:14" x14ac:dyDescent="0.2">
      <c r="A26" s="100" t="s">
        <v>428</v>
      </c>
      <c r="B26" s="100">
        <v>3532</v>
      </c>
      <c r="C26" s="100">
        <v>2148</v>
      </c>
      <c r="D26" s="100">
        <v>1289</v>
      </c>
      <c r="E26" s="100">
        <v>1204</v>
      </c>
      <c r="F26" s="100">
        <v>2342</v>
      </c>
      <c r="G26" s="100">
        <v>2134</v>
      </c>
      <c r="H26" s="100">
        <v>2574</v>
      </c>
      <c r="I26" s="100">
        <v>915</v>
      </c>
      <c r="J26" s="100">
        <v>1419</v>
      </c>
      <c r="K26" s="100">
        <v>2201</v>
      </c>
      <c r="L26" s="100">
        <v>1331</v>
      </c>
      <c r="M26" s="100">
        <v>1952</v>
      </c>
      <c r="N26" s="101">
        <v>23041</v>
      </c>
    </row>
    <row r="27" spans="1:14" x14ac:dyDescent="0.2">
      <c r="A27" s="100" t="s">
        <v>429</v>
      </c>
      <c r="B27" s="100">
        <v>3617</v>
      </c>
      <c r="C27" s="100">
        <v>2268</v>
      </c>
      <c r="D27" s="100">
        <v>1392</v>
      </c>
      <c r="E27" s="100">
        <v>1306</v>
      </c>
      <c r="F27" s="100">
        <v>2538</v>
      </c>
      <c r="G27" s="100">
        <v>2397</v>
      </c>
      <c r="H27" s="100">
        <v>2832</v>
      </c>
      <c r="I27" s="100">
        <v>1013</v>
      </c>
      <c r="J27" s="100">
        <v>1564</v>
      </c>
      <c r="K27" s="100">
        <v>2473</v>
      </c>
      <c r="L27" s="100">
        <v>1396</v>
      </c>
      <c r="M27" s="100">
        <v>2111</v>
      </c>
      <c r="N27" s="101">
        <v>24907</v>
      </c>
    </row>
    <row r="28" spans="1:14" x14ac:dyDescent="0.2">
      <c r="A28" s="100" t="s">
        <v>430</v>
      </c>
      <c r="B28" s="100">
        <v>3473</v>
      </c>
      <c r="C28" s="100">
        <v>2319</v>
      </c>
      <c r="D28" s="100">
        <v>1443</v>
      </c>
      <c r="E28" s="100">
        <v>1357</v>
      </c>
      <c r="F28" s="100">
        <v>2716</v>
      </c>
      <c r="G28" s="100">
        <v>2526</v>
      </c>
      <c r="H28" s="100">
        <v>2945</v>
      </c>
      <c r="I28" s="100">
        <v>1093</v>
      </c>
      <c r="J28" s="100">
        <v>1624</v>
      </c>
      <c r="K28" s="100">
        <v>2596</v>
      </c>
      <c r="L28" s="100">
        <v>1468</v>
      </c>
      <c r="M28" s="100">
        <v>2188</v>
      </c>
      <c r="N28" s="101">
        <v>25748</v>
      </c>
    </row>
    <row r="29" spans="1:14" x14ac:dyDescent="0.2">
      <c r="A29" s="100" t="s">
        <v>431</v>
      </c>
      <c r="B29" s="100">
        <v>3452</v>
      </c>
      <c r="C29" s="100">
        <v>2345</v>
      </c>
      <c r="D29" s="100">
        <v>1389</v>
      </c>
      <c r="E29" s="100">
        <v>1303</v>
      </c>
      <c r="F29" s="100">
        <v>2618</v>
      </c>
      <c r="G29" s="100">
        <v>2418</v>
      </c>
      <c r="H29" s="100">
        <v>2785</v>
      </c>
      <c r="I29" s="100">
        <v>1060</v>
      </c>
      <c r="J29" s="100">
        <v>1531</v>
      </c>
      <c r="K29" s="100">
        <v>2485</v>
      </c>
      <c r="L29" s="100">
        <v>1477</v>
      </c>
      <c r="M29" s="100">
        <v>2150</v>
      </c>
      <c r="N29" s="101">
        <v>25013</v>
      </c>
    </row>
    <row r="30" spans="1:14" x14ac:dyDescent="0.2">
      <c r="A30" s="100" t="s">
        <v>432</v>
      </c>
      <c r="B30" s="100">
        <v>3357</v>
      </c>
      <c r="C30" s="100">
        <v>2300</v>
      </c>
      <c r="D30" s="100">
        <v>1303</v>
      </c>
      <c r="E30" s="100">
        <v>1275</v>
      </c>
      <c r="F30" s="100">
        <v>2513</v>
      </c>
      <c r="G30" s="100">
        <v>2255</v>
      </c>
      <c r="H30" s="100">
        <v>2674</v>
      </c>
      <c r="I30" s="100">
        <v>982</v>
      </c>
      <c r="J30" s="100">
        <v>1410</v>
      </c>
      <c r="K30" s="100">
        <v>2301</v>
      </c>
      <c r="L30" s="100">
        <v>1420</v>
      </c>
      <c r="M30" s="100">
        <v>2102</v>
      </c>
      <c r="N30" s="101">
        <v>23892</v>
      </c>
    </row>
    <row r="31" spans="1:14" x14ac:dyDescent="0.2">
      <c r="A31" s="100" t="s">
        <v>433</v>
      </c>
      <c r="B31" s="100">
        <v>3595</v>
      </c>
      <c r="C31" s="100">
        <v>2296</v>
      </c>
      <c r="D31" s="100">
        <v>1377</v>
      </c>
      <c r="E31" s="100">
        <v>1251</v>
      </c>
      <c r="F31" s="100">
        <v>2515</v>
      </c>
      <c r="G31" s="100">
        <v>2337</v>
      </c>
      <c r="H31" s="100">
        <v>2655</v>
      </c>
      <c r="I31" s="100">
        <v>1132</v>
      </c>
      <c r="J31" s="100">
        <v>1438</v>
      </c>
      <c r="K31" s="100">
        <v>2378</v>
      </c>
      <c r="L31" s="100">
        <v>1390</v>
      </c>
      <c r="M31" s="100">
        <v>1143</v>
      </c>
      <c r="N31" s="101">
        <v>23507</v>
      </c>
    </row>
    <row r="32" spans="1:14" x14ac:dyDescent="0.2">
      <c r="A32" s="100" t="s">
        <v>434</v>
      </c>
      <c r="B32" s="100">
        <v>3567</v>
      </c>
      <c r="C32" s="100">
        <v>2231</v>
      </c>
      <c r="D32" s="100">
        <v>1346</v>
      </c>
      <c r="E32" s="100">
        <v>1230</v>
      </c>
      <c r="F32" s="100">
        <v>2479</v>
      </c>
      <c r="G32" s="100">
        <v>2276</v>
      </c>
      <c r="H32" s="100">
        <v>2562</v>
      </c>
      <c r="I32" s="100">
        <v>1136</v>
      </c>
      <c r="J32" s="100">
        <v>1429</v>
      </c>
      <c r="K32" s="100">
        <v>2397</v>
      </c>
      <c r="L32" s="100">
        <v>1380</v>
      </c>
      <c r="M32" s="100">
        <v>1088</v>
      </c>
      <c r="N32" s="101">
        <v>23121</v>
      </c>
    </row>
    <row r="33" spans="1:14" x14ac:dyDescent="0.2">
      <c r="A33" s="100" t="s">
        <v>435</v>
      </c>
      <c r="B33" s="100">
        <v>3495</v>
      </c>
      <c r="C33" s="100">
        <v>2266</v>
      </c>
      <c r="D33" s="100">
        <v>1418</v>
      </c>
      <c r="E33" s="100">
        <v>1240</v>
      </c>
      <c r="F33" s="100">
        <v>2505</v>
      </c>
      <c r="G33" s="100">
        <v>2337</v>
      </c>
      <c r="H33" s="100">
        <v>2566</v>
      </c>
      <c r="I33" s="100">
        <v>1134</v>
      </c>
      <c r="J33" s="100">
        <v>1428</v>
      </c>
      <c r="K33" s="100">
        <v>2425</v>
      </c>
      <c r="L33" s="100">
        <v>1407</v>
      </c>
      <c r="M33" s="100">
        <v>1065</v>
      </c>
      <c r="N33" s="101">
        <v>23286</v>
      </c>
    </row>
    <row r="34" spans="1:14" x14ac:dyDescent="0.2">
      <c r="A34" s="100" t="s">
        <v>436</v>
      </c>
      <c r="B34" s="100">
        <v>3551</v>
      </c>
      <c r="C34" s="100">
        <v>2315</v>
      </c>
      <c r="D34" s="100">
        <v>1448</v>
      </c>
      <c r="E34" s="100">
        <v>1301</v>
      </c>
      <c r="F34" s="100">
        <v>2573</v>
      </c>
      <c r="G34" s="100">
        <v>2322</v>
      </c>
      <c r="H34" s="100">
        <v>2548</v>
      </c>
      <c r="I34" s="100">
        <v>1142</v>
      </c>
      <c r="J34" s="100">
        <v>1402</v>
      </c>
      <c r="K34" s="100">
        <v>2432</v>
      </c>
      <c r="L34" s="100">
        <v>1419</v>
      </c>
      <c r="M34" s="100">
        <v>1122</v>
      </c>
      <c r="N34" s="101">
        <v>23575</v>
      </c>
    </row>
    <row r="35" spans="1:14" x14ac:dyDescent="0.2">
      <c r="A35" s="100" t="s">
        <v>437</v>
      </c>
      <c r="B35" s="100">
        <v>3592</v>
      </c>
      <c r="C35" s="100">
        <v>2289</v>
      </c>
      <c r="D35" s="100">
        <v>1418</v>
      </c>
      <c r="E35" s="100">
        <v>1276</v>
      </c>
      <c r="F35" s="100">
        <v>2533</v>
      </c>
      <c r="G35" s="100">
        <v>2257</v>
      </c>
      <c r="H35" s="100">
        <v>2525</v>
      </c>
      <c r="I35" s="100">
        <v>1117</v>
      </c>
      <c r="J35" s="100">
        <v>1376</v>
      </c>
      <c r="K35" s="100">
        <v>2370</v>
      </c>
      <c r="L35" s="100">
        <v>1422</v>
      </c>
      <c r="M35" s="100">
        <v>1117</v>
      </c>
      <c r="N35" s="101">
        <v>23292</v>
      </c>
    </row>
    <row r="36" spans="1:14" x14ac:dyDescent="0.2">
      <c r="A36" s="100" t="s">
        <v>438</v>
      </c>
      <c r="B36" s="100">
        <v>3515</v>
      </c>
      <c r="C36" s="100">
        <v>2277</v>
      </c>
      <c r="D36" s="100">
        <v>1432</v>
      </c>
      <c r="E36" s="100">
        <v>1264</v>
      </c>
      <c r="F36" s="100">
        <v>2478</v>
      </c>
      <c r="G36" s="100">
        <v>2195</v>
      </c>
      <c r="H36" s="100">
        <v>2495</v>
      </c>
      <c r="I36" s="100">
        <v>1068</v>
      </c>
      <c r="J36" s="100">
        <v>1373</v>
      </c>
      <c r="K36" s="100">
        <v>2340</v>
      </c>
      <c r="L36" s="100">
        <v>1397</v>
      </c>
      <c r="M36" s="100">
        <v>1102</v>
      </c>
      <c r="N36" s="101">
        <v>22936</v>
      </c>
    </row>
    <row r="37" spans="1:14" x14ac:dyDescent="0.2">
      <c r="A37" s="100" t="s">
        <v>439</v>
      </c>
      <c r="B37" s="100">
        <v>3488</v>
      </c>
      <c r="C37" s="100">
        <v>2217</v>
      </c>
      <c r="D37" s="100">
        <v>1385</v>
      </c>
      <c r="E37" s="100">
        <v>1195</v>
      </c>
      <c r="F37" s="100">
        <v>2440</v>
      </c>
      <c r="G37" s="100">
        <v>2200</v>
      </c>
      <c r="H37" s="100">
        <v>2403</v>
      </c>
      <c r="I37" s="100">
        <v>1010</v>
      </c>
      <c r="J37" s="100">
        <v>1339</v>
      </c>
      <c r="K37" s="100">
        <v>2278</v>
      </c>
      <c r="L37" s="100">
        <v>1351</v>
      </c>
      <c r="M37" s="100">
        <v>1104</v>
      </c>
      <c r="N37" s="101">
        <v>22410</v>
      </c>
    </row>
    <row r="38" spans="1:14" x14ac:dyDescent="0.2">
      <c r="A38" s="100" t="s">
        <v>440</v>
      </c>
      <c r="B38" s="100">
        <v>3342</v>
      </c>
      <c r="C38" s="100">
        <v>2197</v>
      </c>
      <c r="D38" s="100">
        <v>1383</v>
      </c>
      <c r="E38" s="100">
        <v>1200</v>
      </c>
      <c r="F38" s="100">
        <v>2438</v>
      </c>
      <c r="G38" s="100">
        <v>2218</v>
      </c>
      <c r="H38" s="100">
        <v>2407</v>
      </c>
      <c r="I38" s="100">
        <v>1026</v>
      </c>
      <c r="J38" s="100">
        <v>1360</v>
      </c>
      <c r="K38" s="100">
        <v>2332</v>
      </c>
      <c r="L38" s="100">
        <v>1316</v>
      </c>
      <c r="M38" s="100">
        <v>1108</v>
      </c>
      <c r="N38" s="101">
        <v>22327</v>
      </c>
    </row>
    <row r="39" spans="1:14" x14ac:dyDescent="0.2">
      <c r="A39" s="100" t="s">
        <v>441</v>
      </c>
      <c r="B39" s="100">
        <v>3400</v>
      </c>
      <c r="C39" s="100">
        <v>2233</v>
      </c>
      <c r="D39" s="100">
        <v>1465</v>
      </c>
      <c r="E39" s="100">
        <v>1343</v>
      </c>
      <c r="F39" s="100">
        <v>2589</v>
      </c>
      <c r="G39" s="100">
        <v>2369</v>
      </c>
      <c r="H39" s="100">
        <v>2553</v>
      </c>
      <c r="I39" s="100">
        <v>1135</v>
      </c>
      <c r="J39" s="100">
        <v>1472</v>
      </c>
      <c r="K39" s="100">
        <v>2559</v>
      </c>
      <c r="L39" s="100">
        <v>1361</v>
      </c>
      <c r="M39" s="100">
        <v>1143</v>
      </c>
      <c r="N39" s="101">
        <v>23622</v>
      </c>
    </row>
    <row r="40" spans="1:14" x14ac:dyDescent="0.2">
      <c r="A40" s="100" t="s">
        <v>442</v>
      </c>
      <c r="B40" s="100">
        <v>3474</v>
      </c>
      <c r="C40" s="100">
        <v>2303</v>
      </c>
      <c r="D40" s="100">
        <v>1540</v>
      </c>
      <c r="E40" s="100">
        <v>1412</v>
      </c>
      <c r="F40" s="100">
        <v>2710</v>
      </c>
      <c r="G40" s="100">
        <v>2502</v>
      </c>
      <c r="H40" s="100">
        <v>2699</v>
      </c>
      <c r="I40" s="100">
        <v>1209</v>
      </c>
      <c r="J40" s="100">
        <v>1520</v>
      </c>
      <c r="K40" s="100">
        <v>2686</v>
      </c>
      <c r="L40" s="100">
        <v>1396</v>
      </c>
      <c r="M40" s="100">
        <v>1189</v>
      </c>
      <c r="N40" s="101">
        <v>24640</v>
      </c>
    </row>
    <row r="41" spans="1:14" ht="12" thickBot="1" x14ac:dyDescent="0.25">
      <c r="A41" s="102" t="s">
        <v>443</v>
      </c>
      <c r="B41" s="102">
        <v>3494</v>
      </c>
      <c r="C41" s="100">
        <v>2246</v>
      </c>
      <c r="D41" s="100">
        <v>1463</v>
      </c>
      <c r="E41" s="100">
        <v>1347</v>
      </c>
      <c r="F41" s="100">
        <v>2569</v>
      </c>
      <c r="G41" s="100">
        <v>2390</v>
      </c>
      <c r="H41" s="100">
        <v>2634</v>
      </c>
      <c r="I41" s="100">
        <v>1159</v>
      </c>
      <c r="J41" s="100">
        <v>1487</v>
      </c>
      <c r="K41" s="100">
        <v>2608</v>
      </c>
      <c r="L41" s="100">
        <v>1382</v>
      </c>
      <c r="M41" s="100">
        <v>1189</v>
      </c>
      <c r="N41" s="101">
        <v>23968</v>
      </c>
    </row>
    <row r="42" spans="1:14" ht="21.6" customHeight="1" x14ac:dyDescent="0.2">
      <c r="A42" s="226" t="s">
        <v>375</v>
      </c>
      <c r="B42" s="227"/>
      <c r="C42" s="227"/>
      <c r="D42" s="227"/>
      <c r="E42" s="227"/>
      <c r="F42" s="227"/>
      <c r="G42" s="227"/>
      <c r="H42" s="227"/>
      <c r="I42" s="227"/>
      <c r="J42" s="227"/>
      <c r="K42" s="227"/>
      <c r="L42" s="227"/>
      <c r="M42" s="227"/>
      <c r="N42" s="227"/>
    </row>
  </sheetData>
  <mergeCells count="16">
    <mergeCell ref="A1:N1"/>
    <mergeCell ref="B2:B3"/>
    <mergeCell ref="C2:C3"/>
    <mergeCell ref="E2:E3"/>
    <mergeCell ref="F2:F3"/>
    <mergeCell ref="G2:G3"/>
    <mergeCell ref="H2:H3"/>
    <mergeCell ref="A42:N42"/>
    <mergeCell ref="I2:I3"/>
    <mergeCell ref="K2:K3"/>
    <mergeCell ref="L2:L3"/>
    <mergeCell ref="M2:M3"/>
    <mergeCell ref="D2:D3"/>
    <mergeCell ref="J2:J3"/>
    <mergeCell ref="A2:A3"/>
    <mergeCell ref="N2:N3"/>
  </mergeCells>
  <phoneticPr fontId="2" type="noConversion"/>
  <pageMargins left="0.74803149606299213" right="0.74803149606299213" top="0.98425196850393704" bottom="0.98425196850393704" header="0.51181102362204722" footer="0.51181102362204722"/>
  <pageSetup paperSize="9" scale="98"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8D437-F8E0-4F73-900A-25B0516C8EFB}">
  <sheetPr codeName="Blad23">
    <pageSetUpPr fitToPage="1"/>
  </sheetPr>
  <dimension ref="A1:N42"/>
  <sheetViews>
    <sheetView zoomScaleNormal="100" workbookViewId="0">
      <selection activeCell="Q37" sqref="Q37"/>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9" t="s">
        <v>360</v>
      </c>
      <c r="B1" s="219"/>
      <c r="C1" s="219"/>
      <c r="D1" s="219"/>
      <c r="E1" s="219"/>
      <c r="F1" s="219"/>
      <c r="G1" s="219"/>
      <c r="H1" s="219"/>
      <c r="I1" s="219"/>
      <c r="J1" s="219"/>
      <c r="K1" s="219"/>
      <c r="L1" s="219"/>
      <c r="M1" s="219"/>
      <c r="N1" s="219"/>
    </row>
    <row r="2" spans="1:14" ht="11.25" customHeight="1" x14ac:dyDescent="0.2">
      <c r="A2" s="232" t="s">
        <v>139</v>
      </c>
      <c r="B2" s="230" t="s">
        <v>216</v>
      </c>
      <c r="C2" s="228" t="s">
        <v>92</v>
      </c>
      <c r="D2" s="228" t="s">
        <v>93</v>
      </c>
      <c r="E2" s="228" t="s">
        <v>134</v>
      </c>
      <c r="F2" s="230" t="s">
        <v>219</v>
      </c>
      <c r="G2" s="228" t="s">
        <v>135</v>
      </c>
      <c r="H2" s="228" t="s">
        <v>96</v>
      </c>
      <c r="I2" s="228" t="s">
        <v>136</v>
      </c>
      <c r="J2" s="228" t="s">
        <v>98</v>
      </c>
      <c r="K2" s="230" t="s">
        <v>199</v>
      </c>
      <c r="L2" s="228" t="s">
        <v>137</v>
      </c>
      <c r="M2" s="228" t="s">
        <v>138</v>
      </c>
      <c r="N2" s="232" t="s">
        <v>101</v>
      </c>
    </row>
    <row r="3" spans="1:14" x14ac:dyDescent="0.2">
      <c r="A3" s="233"/>
      <c r="B3" s="229"/>
      <c r="C3" s="229"/>
      <c r="D3" s="231"/>
      <c r="E3" s="229"/>
      <c r="F3" s="229"/>
      <c r="G3" s="229"/>
      <c r="H3" s="229"/>
      <c r="I3" s="229"/>
      <c r="J3" s="231"/>
      <c r="K3" s="229"/>
      <c r="L3" s="229"/>
      <c r="M3" s="229"/>
      <c r="N3" s="234"/>
    </row>
    <row r="4" spans="1:14" ht="12.75" hidden="1" x14ac:dyDescent="0.2">
      <c r="A4" t="s">
        <v>410</v>
      </c>
      <c r="B4" s="145" t="s">
        <v>411</v>
      </c>
      <c r="C4" s="145" t="s">
        <v>412</v>
      </c>
      <c r="D4" s="146" t="s">
        <v>413</v>
      </c>
      <c r="E4" s="145" t="s">
        <v>414</v>
      </c>
      <c r="F4" s="145" t="s">
        <v>415</v>
      </c>
      <c r="G4" s="145" t="s">
        <v>416</v>
      </c>
      <c r="H4" s="145" t="s">
        <v>417</v>
      </c>
      <c r="I4" s="145" t="s">
        <v>418</v>
      </c>
      <c r="J4" s="146" t="s">
        <v>419</v>
      </c>
      <c r="K4" s="145" t="s">
        <v>420</v>
      </c>
      <c r="L4" s="145" t="s">
        <v>421</v>
      </c>
      <c r="M4" s="145" t="s">
        <v>422</v>
      </c>
      <c r="N4" s="147" t="s">
        <v>423</v>
      </c>
    </row>
    <row r="5" spans="1:14" x14ac:dyDescent="0.2">
      <c r="A5" s="100" t="s">
        <v>227</v>
      </c>
      <c r="B5" s="100">
        <v>3418</v>
      </c>
      <c r="C5" s="100">
        <v>1723</v>
      </c>
      <c r="D5" s="100">
        <v>573</v>
      </c>
      <c r="E5" s="100">
        <v>410</v>
      </c>
      <c r="F5" s="100">
        <v>810</v>
      </c>
      <c r="G5" s="100">
        <v>1125</v>
      </c>
      <c r="H5" s="100">
        <v>1582</v>
      </c>
      <c r="I5" s="100">
        <v>495</v>
      </c>
      <c r="J5" s="100">
        <v>837</v>
      </c>
      <c r="K5" s="100">
        <v>1179</v>
      </c>
      <c r="L5" s="100">
        <v>1030</v>
      </c>
      <c r="M5" s="100">
        <v>846</v>
      </c>
      <c r="N5" s="101">
        <v>14028</v>
      </c>
    </row>
    <row r="6" spans="1:14" x14ac:dyDescent="0.2">
      <c r="A6" s="100" t="s">
        <v>228</v>
      </c>
      <c r="B6" s="100">
        <v>3360</v>
      </c>
      <c r="C6" s="100">
        <v>1682</v>
      </c>
      <c r="D6" s="100">
        <v>557</v>
      </c>
      <c r="E6" s="100">
        <v>412</v>
      </c>
      <c r="F6" s="100">
        <v>805</v>
      </c>
      <c r="G6" s="100">
        <v>1120</v>
      </c>
      <c r="H6" s="100">
        <v>1570</v>
      </c>
      <c r="I6" s="100">
        <v>486</v>
      </c>
      <c r="J6" s="100">
        <v>844</v>
      </c>
      <c r="K6" s="100">
        <v>1172</v>
      </c>
      <c r="L6" s="100">
        <v>986</v>
      </c>
      <c r="M6" s="100">
        <v>841</v>
      </c>
      <c r="N6" s="101">
        <v>13835</v>
      </c>
    </row>
    <row r="7" spans="1:14" x14ac:dyDescent="0.2">
      <c r="A7" s="100" t="s">
        <v>229</v>
      </c>
      <c r="B7" s="100">
        <v>3289</v>
      </c>
      <c r="C7" s="100">
        <v>1707</v>
      </c>
      <c r="D7" s="100">
        <v>592</v>
      </c>
      <c r="E7" s="100">
        <v>431</v>
      </c>
      <c r="F7" s="100">
        <v>834</v>
      </c>
      <c r="G7" s="100">
        <v>1123</v>
      </c>
      <c r="H7" s="100">
        <v>1598</v>
      </c>
      <c r="I7" s="100">
        <v>514</v>
      </c>
      <c r="J7" s="100">
        <v>883</v>
      </c>
      <c r="K7" s="100">
        <v>1178</v>
      </c>
      <c r="L7" s="100">
        <v>1010</v>
      </c>
      <c r="M7" s="100">
        <v>848</v>
      </c>
      <c r="N7" s="101">
        <v>14007</v>
      </c>
    </row>
    <row r="8" spans="1:14" x14ac:dyDescent="0.2">
      <c r="A8" s="100" t="s">
        <v>230</v>
      </c>
      <c r="B8" s="100">
        <v>3354</v>
      </c>
      <c r="C8" s="100">
        <v>1730</v>
      </c>
      <c r="D8" s="100">
        <v>594</v>
      </c>
      <c r="E8" s="100">
        <v>433</v>
      </c>
      <c r="F8" s="100">
        <v>850</v>
      </c>
      <c r="G8" s="100">
        <v>1131</v>
      </c>
      <c r="H8" s="100">
        <v>1619</v>
      </c>
      <c r="I8" s="100">
        <v>539</v>
      </c>
      <c r="J8" s="100">
        <v>907</v>
      </c>
      <c r="K8" s="100">
        <v>1221</v>
      </c>
      <c r="L8" s="100">
        <v>1016</v>
      </c>
      <c r="M8" s="100">
        <v>854</v>
      </c>
      <c r="N8" s="101">
        <v>14248</v>
      </c>
    </row>
    <row r="9" spans="1:14" x14ac:dyDescent="0.2">
      <c r="A9" s="100" t="s">
        <v>231</v>
      </c>
      <c r="B9" s="100">
        <v>3342</v>
      </c>
      <c r="C9" s="100">
        <v>1738</v>
      </c>
      <c r="D9" s="100">
        <v>612</v>
      </c>
      <c r="E9" s="100">
        <v>450</v>
      </c>
      <c r="F9" s="100">
        <v>854</v>
      </c>
      <c r="G9" s="100">
        <v>1140</v>
      </c>
      <c r="H9" s="100">
        <v>1642</v>
      </c>
      <c r="I9" s="100">
        <v>536</v>
      </c>
      <c r="J9" s="100">
        <v>909</v>
      </c>
      <c r="K9" s="100">
        <v>1237</v>
      </c>
      <c r="L9" s="100">
        <v>1031</v>
      </c>
      <c r="M9" s="100">
        <v>864</v>
      </c>
      <c r="N9" s="101">
        <v>14355</v>
      </c>
    </row>
    <row r="10" spans="1:14" x14ac:dyDescent="0.2">
      <c r="A10" s="100" t="s">
        <v>232</v>
      </c>
      <c r="B10" s="100">
        <v>3381</v>
      </c>
      <c r="C10" s="100">
        <v>1792</v>
      </c>
      <c r="D10" s="100">
        <v>626</v>
      </c>
      <c r="E10" s="100">
        <v>491</v>
      </c>
      <c r="F10" s="100">
        <v>861</v>
      </c>
      <c r="G10" s="100">
        <v>1150</v>
      </c>
      <c r="H10" s="100">
        <v>1661</v>
      </c>
      <c r="I10" s="100">
        <v>555</v>
      </c>
      <c r="J10" s="100">
        <v>937</v>
      </c>
      <c r="K10" s="100">
        <v>1254</v>
      </c>
      <c r="L10" s="100">
        <v>1052</v>
      </c>
      <c r="M10" s="100">
        <v>879</v>
      </c>
      <c r="N10" s="101">
        <v>14639</v>
      </c>
    </row>
    <row r="11" spans="1:14" x14ac:dyDescent="0.2">
      <c r="A11" s="100" t="s">
        <v>233</v>
      </c>
      <c r="B11" s="100">
        <v>3475</v>
      </c>
      <c r="C11" s="100">
        <v>1822</v>
      </c>
      <c r="D11" s="100">
        <v>632</v>
      </c>
      <c r="E11" s="100">
        <v>510</v>
      </c>
      <c r="F11" s="100">
        <v>882</v>
      </c>
      <c r="G11" s="100">
        <v>1174</v>
      </c>
      <c r="H11" s="100">
        <v>1712</v>
      </c>
      <c r="I11" s="100">
        <v>562</v>
      </c>
      <c r="J11" s="100">
        <v>961</v>
      </c>
      <c r="K11" s="100">
        <v>1280</v>
      </c>
      <c r="L11" s="100">
        <v>1062</v>
      </c>
      <c r="M11" s="100">
        <v>907</v>
      </c>
      <c r="N11" s="101">
        <v>14979</v>
      </c>
    </row>
    <row r="12" spans="1:14" x14ac:dyDescent="0.2">
      <c r="A12" s="100" t="s">
        <v>234</v>
      </c>
      <c r="B12" s="100">
        <v>3485</v>
      </c>
      <c r="C12" s="100">
        <v>1816</v>
      </c>
      <c r="D12" s="100">
        <v>641</v>
      </c>
      <c r="E12" s="100">
        <v>518</v>
      </c>
      <c r="F12" s="100">
        <v>869</v>
      </c>
      <c r="G12" s="100">
        <v>1165</v>
      </c>
      <c r="H12" s="100">
        <v>1700</v>
      </c>
      <c r="I12" s="100">
        <v>553</v>
      </c>
      <c r="J12" s="100">
        <v>975</v>
      </c>
      <c r="K12" s="100">
        <v>1293</v>
      </c>
      <c r="L12" s="100">
        <v>1047</v>
      </c>
      <c r="M12" s="100">
        <v>938</v>
      </c>
      <c r="N12" s="101">
        <v>15000</v>
      </c>
    </row>
    <row r="13" spans="1:14" x14ac:dyDescent="0.2">
      <c r="A13" s="100" t="s">
        <v>235</v>
      </c>
      <c r="B13" s="100">
        <v>3465</v>
      </c>
      <c r="C13" s="100">
        <v>1837</v>
      </c>
      <c r="D13" s="100">
        <v>637</v>
      </c>
      <c r="E13" s="100">
        <v>531</v>
      </c>
      <c r="F13" s="100">
        <v>883</v>
      </c>
      <c r="G13" s="100">
        <v>1148</v>
      </c>
      <c r="H13" s="100">
        <v>1655</v>
      </c>
      <c r="I13" s="100">
        <v>541</v>
      </c>
      <c r="J13" s="100">
        <v>969</v>
      </c>
      <c r="K13" s="100">
        <v>1279</v>
      </c>
      <c r="L13" s="100">
        <v>1027</v>
      </c>
      <c r="M13" s="100">
        <v>970</v>
      </c>
      <c r="N13" s="101">
        <v>14942</v>
      </c>
    </row>
    <row r="14" spans="1:14" x14ac:dyDescent="0.2">
      <c r="A14" s="100" t="s">
        <v>236</v>
      </c>
      <c r="B14" s="100">
        <v>3426</v>
      </c>
      <c r="C14" s="100">
        <v>1800</v>
      </c>
      <c r="D14" s="100">
        <v>612</v>
      </c>
      <c r="E14" s="100">
        <v>518</v>
      </c>
      <c r="F14" s="100">
        <v>874</v>
      </c>
      <c r="G14" s="100">
        <v>1169</v>
      </c>
      <c r="H14" s="100">
        <v>1652</v>
      </c>
      <c r="I14" s="100">
        <v>532</v>
      </c>
      <c r="J14" s="100">
        <v>943</v>
      </c>
      <c r="K14" s="100">
        <v>1243</v>
      </c>
      <c r="L14" s="100">
        <v>1032</v>
      </c>
      <c r="M14" s="100">
        <v>960</v>
      </c>
      <c r="N14" s="101">
        <v>14761</v>
      </c>
    </row>
    <row r="15" spans="1:14" x14ac:dyDescent="0.2">
      <c r="A15" s="100" t="s">
        <v>237</v>
      </c>
      <c r="B15" s="100">
        <v>3297</v>
      </c>
      <c r="C15" s="100">
        <v>1756</v>
      </c>
      <c r="D15" s="100">
        <v>609</v>
      </c>
      <c r="E15" s="100">
        <v>509</v>
      </c>
      <c r="F15" s="100">
        <v>878</v>
      </c>
      <c r="G15" s="100">
        <v>1164</v>
      </c>
      <c r="H15" s="100">
        <v>1593</v>
      </c>
      <c r="I15" s="100">
        <v>528</v>
      </c>
      <c r="J15" s="100">
        <v>935</v>
      </c>
      <c r="K15" s="100">
        <v>1246</v>
      </c>
      <c r="L15" s="100">
        <v>1015</v>
      </c>
      <c r="M15" s="100">
        <v>942</v>
      </c>
      <c r="N15" s="101">
        <v>14472</v>
      </c>
    </row>
    <row r="16" spans="1:14" x14ac:dyDescent="0.2">
      <c r="A16" s="100" t="s">
        <v>238</v>
      </c>
      <c r="B16" s="100">
        <v>3261</v>
      </c>
      <c r="C16" s="100">
        <v>1779</v>
      </c>
      <c r="D16" s="100">
        <v>621</v>
      </c>
      <c r="E16" s="100">
        <v>521</v>
      </c>
      <c r="F16" s="100">
        <v>904</v>
      </c>
      <c r="G16" s="100">
        <v>1184</v>
      </c>
      <c r="H16" s="100">
        <v>1618</v>
      </c>
      <c r="I16" s="100">
        <v>535</v>
      </c>
      <c r="J16" s="100">
        <v>953</v>
      </c>
      <c r="K16" s="100">
        <v>1283</v>
      </c>
      <c r="L16" s="100">
        <v>1016</v>
      </c>
      <c r="M16" s="100">
        <v>963</v>
      </c>
      <c r="N16" s="101">
        <v>14638</v>
      </c>
    </row>
    <row r="17" spans="1:14" x14ac:dyDescent="0.2">
      <c r="A17" s="100" t="s">
        <v>239</v>
      </c>
      <c r="B17" s="100">
        <v>3215</v>
      </c>
      <c r="C17" s="100">
        <v>1785</v>
      </c>
      <c r="D17" s="100">
        <v>623</v>
      </c>
      <c r="E17" s="100">
        <v>521</v>
      </c>
      <c r="F17" s="100">
        <v>886</v>
      </c>
      <c r="G17" s="100">
        <v>1172</v>
      </c>
      <c r="H17" s="100">
        <v>1627</v>
      </c>
      <c r="I17" s="100">
        <v>553</v>
      </c>
      <c r="J17" s="100">
        <v>943</v>
      </c>
      <c r="K17" s="100">
        <v>1248</v>
      </c>
      <c r="L17" s="100">
        <v>993</v>
      </c>
      <c r="M17" s="100">
        <v>973</v>
      </c>
      <c r="N17" s="101">
        <v>14539</v>
      </c>
    </row>
    <row r="18" spans="1:14" x14ac:dyDescent="0.2">
      <c r="A18" s="100" t="s">
        <v>240</v>
      </c>
      <c r="B18" s="100">
        <v>3213</v>
      </c>
      <c r="C18" s="100">
        <v>1823</v>
      </c>
      <c r="D18" s="100">
        <v>656</v>
      </c>
      <c r="E18" s="100">
        <v>508</v>
      </c>
      <c r="F18" s="100">
        <v>905</v>
      </c>
      <c r="G18" s="100">
        <v>1199</v>
      </c>
      <c r="H18" s="100">
        <v>1695</v>
      </c>
      <c r="I18" s="100">
        <v>561</v>
      </c>
      <c r="J18" s="100">
        <v>962</v>
      </c>
      <c r="K18" s="100">
        <v>1304</v>
      </c>
      <c r="L18" s="100">
        <v>1019</v>
      </c>
      <c r="M18" s="100">
        <v>974</v>
      </c>
      <c r="N18" s="101">
        <v>14819</v>
      </c>
    </row>
    <row r="19" spans="1:14" x14ac:dyDescent="0.2">
      <c r="A19" s="100" t="s">
        <v>241</v>
      </c>
      <c r="B19" s="100">
        <v>3214</v>
      </c>
      <c r="C19" s="100">
        <v>1877</v>
      </c>
      <c r="D19" s="100">
        <v>662</v>
      </c>
      <c r="E19" s="100">
        <v>534</v>
      </c>
      <c r="F19" s="100">
        <v>891</v>
      </c>
      <c r="G19" s="100">
        <v>1206</v>
      </c>
      <c r="H19" s="100">
        <v>1701</v>
      </c>
      <c r="I19" s="100">
        <v>550</v>
      </c>
      <c r="J19" s="100">
        <v>971</v>
      </c>
      <c r="K19" s="100">
        <v>1296</v>
      </c>
      <c r="L19" s="100">
        <v>1036</v>
      </c>
      <c r="M19" s="100">
        <v>963</v>
      </c>
      <c r="N19" s="101">
        <v>14901</v>
      </c>
    </row>
    <row r="20" spans="1:14" x14ac:dyDescent="0.2">
      <c r="A20" s="100" t="s">
        <v>242</v>
      </c>
      <c r="B20" s="100">
        <v>3195</v>
      </c>
      <c r="C20" s="100">
        <v>1917</v>
      </c>
      <c r="D20" s="100">
        <v>657</v>
      </c>
      <c r="E20" s="100">
        <v>531</v>
      </c>
      <c r="F20" s="100">
        <v>896</v>
      </c>
      <c r="G20" s="100">
        <v>1237</v>
      </c>
      <c r="H20" s="100">
        <v>1758</v>
      </c>
      <c r="I20" s="100">
        <v>553</v>
      </c>
      <c r="J20" s="100">
        <v>981</v>
      </c>
      <c r="K20" s="100">
        <v>1328</v>
      </c>
      <c r="L20" s="100">
        <v>1064</v>
      </c>
      <c r="M20" s="100">
        <v>967</v>
      </c>
      <c r="N20" s="101">
        <v>15084</v>
      </c>
    </row>
    <row r="21" spans="1:14" x14ac:dyDescent="0.2">
      <c r="A21" s="100" t="s">
        <v>243</v>
      </c>
      <c r="B21" s="100">
        <v>3191</v>
      </c>
      <c r="C21" s="100">
        <v>1946</v>
      </c>
      <c r="D21" s="100">
        <v>673</v>
      </c>
      <c r="E21" s="100">
        <v>525</v>
      </c>
      <c r="F21" s="100">
        <v>898</v>
      </c>
      <c r="G21" s="100">
        <v>1249</v>
      </c>
      <c r="H21" s="100">
        <v>1773</v>
      </c>
      <c r="I21" s="100">
        <v>550</v>
      </c>
      <c r="J21" s="100">
        <v>985</v>
      </c>
      <c r="K21" s="100">
        <v>1348</v>
      </c>
      <c r="L21" s="100">
        <v>1049</v>
      </c>
      <c r="M21" s="100">
        <v>970</v>
      </c>
      <c r="N21" s="101">
        <v>15157</v>
      </c>
    </row>
    <row r="22" spans="1:14" x14ac:dyDescent="0.2">
      <c r="A22" s="100" t="s">
        <v>424</v>
      </c>
      <c r="B22" s="100">
        <v>3198</v>
      </c>
      <c r="C22" s="100">
        <v>1958</v>
      </c>
      <c r="D22" s="100">
        <v>680</v>
      </c>
      <c r="E22" s="100">
        <v>533</v>
      </c>
      <c r="F22" s="100">
        <v>902</v>
      </c>
      <c r="G22" s="100">
        <v>1246</v>
      </c>
      <c r="H22" s="100">
        <v>1789</v>
      </c>
      <c r="I22" s="100">
        <v>562</v>
      </c>
      <c r="J22" s="100">
        <v>989</v>
      </c>
      <c r="K22" s="100">
        <v>1369</v>
      </c>
      <c r="L22" s="100">
        <v>1072</v>
      </c>
      <c r="M22" s="100">
        <v>974</v>
      </c>
      <c r="N22" s="101">
        <v>15272</v>
      </c>
    </row>
    <row r="23" spans="1:14" x14ac:dyDescent="0.2">
      <c r="A23" s="100" t="s">
        <v>425</v>
      </c>
      <c r="B23" s="100">
        <v>3249</v>
      </c>
      <c r="C23" s="100">
        <v>1965</v>
      </c>
      <c r="D23" s="100">
        <v>694</v>
      </c>
      <c r="E23" s="100">
        <v>550</v>
      </c>
      <c r="F23" s="100">
        <v>933</v>
      </c>
      <c r="G23" s="100">
        <v>1271</v>
      </c>
      <c r="H23" s="100">
        <v>1832</v>
      </c>
      <c r="I23" s="100">
        <v>584</v>
      </c>
      <c r="J23" s="100">
        <v>1004</v>
      </c>
      <c r="K23" s="100">
        <v>1409</v>
      </c>
      <c r="L23" s="100">
        <v>1110</v>
      </c>
      <c r="M23" s="100">
        <v>988</v>
      </c>
      <c r="N23" s="101">
        <v>15589</v>
      </c>
    </row>
    <row r="24" spans="1:14" x14ac:dyDescent="0.2">
      <c r="A24" s="100" t="s">
        <v>426</v>
      </c>
      <c r="B24" s="100">
        <v>3227</v>
      </c>
      <c r="C24" s="100">
        <v>1971</v>
      </c>
      <c r="D24" s="100">
        <v>684</v>
      </c>
      <c r="E24" s="100">
        <v>552</v>
      </c>
      <c r="F24" s="100">
        <v>927</v>
      </c>
      <c r="G24" s="100">
        <v>1266</v>
      </c>
      <c r="H24" s="100">
        <v>1825</v>
      </c>
      <c r="I24" s="100">
        <v>580</v>
      </c>
      <c r="J24" s="100">
        <v>996</v>
      </c>
      <c r="K24" s="100">
        <v>1381</v>
      </c>
      <c r="L24" s="100">
        <v>1156</v>
      </c>
      <c r="M24" s="100">
        <v>958</v>
      </c>
      <c r="N24" s="101">
        <v>15523</v>
      </c>
    </row>
    <row r="25" spans="1:14" x14ac:dyDescent="0.2">
      <c r="A25" s="100" t="s">
        <v>427</v>
      </c>
      <c r="B25" s="100">
        <v>3196</v>
      </c>
      <c r="C25" s="100">
        <v>1957</v>
      </c>
      <c r="D25" s="100">
        <v>665</v>
      </c>
      <c r="E25" s="100">
        <v>558</v>
      </c>
      <c r="F25" s="100">
        <v>925</v>
      </c>
      <c r="G25" s="100">
        <v>1249</v>
      </c>
      <c r="H25" s="100">
        <v>1815</v>
      </c>
      <c r="I25" s="100">
        <v>569</v>
      </c>
      <c r="J25" s="100">
        <v>991</v>
      </c>
      <c r="K25" s="100">
        <v>1394</v>
      </c>
      <c r="L25" s="100">
        <v>1149</v>
      </c>
      <c r="M25" s="100">
        <v>986</v>
      </c>
      <c r="N25" s="101">
        <v>15454</v>
      </c>
    </row>
    <row r="26" spans="1:14" x14ac:dyDescent="0.2">
      <c r="A26" s="100" t="s">
        <v>428</v>
      </c>
      <c r="B26" s="100">
        <v>3137</v>
      </c>
      <c r="C26" s="100">
        <v>1894</v>
      </c>
      <c r="D26" s="100">
        <v>669</v>
      </c>
      <c r="E26" s="100">
        <v>536</v>
      </c>
      <c r="F26" s="100">
        <v>910</v>
      </c>
      <c r="G26" s="100">
        <v>1248</v>
      </c>
      <c r="H26" s="100">
        <v>1790</v>
      </c>
      <c r="I26" s="100">
        <v>555</v>
      </c>
      <c r="J26" s="100">
        <v>963</v>
      </c>
      <c r="K26" s="100">
        <v>1373</v>
      </c>
      <c r="L26" s="100">
        <v>1132</v>
      </c>
      <c r="M26" s="100">
        <v>979</v>
      </c>
      <c r="N26" s="101">
        <v>15186</v>
      </c>
    </row>
    <row r="27" spans="1:14" x14ac:dyDescent="0.2">
      <c r="A27" s="100" t="s">
        <v>429</v>
      </c>
      <c r="B27" s="100">
        <v>3075</v>
      </c>
      <c r="C27" s="100">
        <v>1856</v>
      </c>
      <c r="D27" s="100">
        <v>664</v>
      </c>
      <c r="E27" s="100">
        <v>521</v>
      </c>
      <c r="F27" s="100">
        <v>909</v>
      </c>
      <c r="G27" s="100">
        <v>1255</v>
      </c>
      <c r="H27" s="100">
        <v>1723</v>
      </c>
      <c r="I27" s="100">
        <v>534</v>
      </c>
      <c r="J27" s="100">
        <v>923</v>
      </c>
      <c r="K27" s="100">
        <v>1333</v>
      </c>
      <c r="L27" s="100">
        <v>1105</v>
      </c>
      <c r="M27" s="100">
        <v>964</v>
      </c>
      <c r="N27" s="101">
        <v>14862</v>
      </c>
    </row>
    <row r="28" spans="1:14" x14ac:dyDescent="0.2">
      <c r="A28" s="100" t="s">
        <v>430</v>
      </c>
      <c r="B28" s="100">
        <v>3106</v>
      </c>
      <c r="C28" s="100">
        <v>1874</v>
      </c>
      <c r="D28" s="100">
        <v>696</v>
      </c>
      <c r="E28" s="100">
        <v>534</v>
      </c>
      <c r="F28" s="100">
        <v>922</v>
      </c>
      <c r="G28" s="100">
        <v>1264</v>
      </c>
      <c r="H28" s="100">
        <v>1743</v>
      </c>
      <c r="I28" s="100">
        <v>521</v>
      </c>
      <c r="J28" s="100">
        <v>923</v>
      </c>
      <c r="K28" s="100">
        <v>1318</v>
      </c>
      <c r="L28" s="100">
        <v>1104</v>
      </c>
      <c r="M28" s="100">
        <v>968</v>
      </c>
      <c r="N28" s="101">
        <v>14973</v>
      </c>
    </row>
    <row r="29" spans="1:14" x14ac:dyDescent="0.2">
      <c r="A29" s="100" t="s">
        <v>431</v>
      </c>
      <c r="B29" s="100">
        <v>3100</v>
      </c>
      <c r="C29" s="100">
        <v>1865</v>
      </c>
      <c r="D29" s="100">
        <v>699</v>
      </c>
      <c r="E29" s="100">
        <v>537</v>
      </c>
      <c r="F29" s="100">
        <v>926</v>
      </c>
      <c r="G29" s="100">
        <v>1253</v>
      </c>
      <c r="H29" s="100">
        <v>1748</v>
      </c>
      <c r="I29" s="100">
        <v>526</v>
      </c>
      <c r="J29" s="100">
        <v>941</v>
      </c>
      <c r="K29" s="100">
        <v>1323</v>
      </c>
      <c r="L29" s="100">
        <v>1117</v>
      </c>
      <c r="M29" s="100">
        <v>982</v>
      </c>
      <c r="N29" s="101">
        <v>15017</v>
      </c>
    </row>
    <row r="30" spans="1:14" x14ac:dyDescent="0.2">
      <c r="A30" s="100" t="s">
        <v>432</v>
      </c>
      <c r="B30" s="100">
        <v>3125</v>
      </c>
      <c r="C30" s="100">
        <v>1878</v>
      </c>
      <c r="D30" s="100">
        <v>706</v>
      </c>
      <c r="E30" s="100">
        <v>527</v>
      </c>
      <c r="F30" s="100">
        <v>930</v>
      </c>
      <c r="G30" s="100">
        <v>1253</v>
      </c>
      <c r="H30" s="100">
        <v>1743</v>
      </c>
      <c r="I30" s="100">
        <v>537</v>
      </c>
      <c r="J30" s="100">
        <v>952</v>
      </c>
      <c r="K30" s="100">
        <v>1332</v>
      </c>
      <c r="L30" s="100">
        <v>1139</v>
      </c>
      <c r="M30" s="100">
        <v>1022</v>
      </c>
      <c r="N30" s="101">
        <v>15144</v>
      </c>
    </row>
    <row r="31" spans="1:14" x14ac:dyDescent="0.2">
      <c r="A31" s="100" t="s">
        <v>433</v>
      </c>
      <c r="B31" s="100">
        <v>3220</v>
      </c>
      <c r="C31" s="100">
        <v>1813</v>
      </c>
      <c r="D31" s="100">
        <v>726</v>
      </c>
      <c r="E31" s="100">
        <v>505</v>
      </c>
      <c r="F31" s="100">
        <v>926</v>
      </c>
      <c r="G31" s="100">
        <v>1202</v>
      </c>
      <c r="H31" s="100">
        <v>1701</v>
      </c>
      <c r="I31" s="100">
        <v>587</v>
      </c>
      <c r="J31" s="100">
        <v>945</v>
      </c>
      <c r="K31" s="100">
        <v>1334</v>
      </c>
      <c r="L31" s="100">
        <v>1128</v>
      </c>
      <c r="M31" s="100">
        <v>603</v>
      </c>
      <c r="N31" s="101">
        <v>14690</v>
      </c>
    </row>
    <row r="32" spans="1:14" x14ac:dyDescent="0.2">
      <c r="A32" s="100" t="s">
        <v>434</v>
      </c>
      <c r="B32" s="100">
        <v>3183</v>
      </c>
      <c r="C32" s="100">
        <v>1817</v>
      </c>
      <c r="D32" s="100">
        <v>727</v>
      </c>
      <c r="E32" s="100">
        <v>518</v>
      </c>
      <c r="F32" s="100">
        <v>945</v>
      </c>
      <c r="G32" s="100">
        <v>1215</v>
      </c>
      <c r="H32" s="100">
        <v>1705</v>
      </c>
      <c r="I32" s="100">
        <v>591</v>
      </c>
      <c r="J32" s="100">
        <v>939</v>
      </c>
      <c r="K32" s="100">
        <v>1348</v>
      </c>
      <c r="L32" s="100">
        <v>1131</v>
      </c>
      <c r="M32" s="100">
        <v>604</v>
      </c>
      <c r="N32" s="101">
        <v>14723</v>
      </c>
    </row>
    <row r="33" spans="1:14" x14ac:dyDescent="0.2">
      <c r="A33" s="100" t="s">
        <v>435</v>
      </c>
      <c r="B33" s="100">
        <v>3139</v>
      </c>
      <c r="C33" s="100">
        <v>1781</v>
      </c>
      <c r="D33" s="100">
        <v>734</v>
      </c>
      <c r="E33" s="100">
        <v>538</v>
      </c>
      <c r="F33" s="100">
        <v>962</v>
      </c>
      <c r="G33" s="100">
        <v>1207</v>
      </c>
      <c r="H33" s="100">
        <v>1727</v>
      </c>
      <c r="I33" s="100">
        <v>592</v>
      </c>
      <c r="J33" s="100">
        <v>947</v>
      </c>
      <c r="K33" s="100">
        <v>1362</v>
      </c>
      <c r="L33" s="100">
        <v>1130</v>
      </c>
      <c r="M33" s="100">
        <v>608</v>
      </c>
      <c r="N33" s="101">
        <v>14727</v>
      </c>
    </row>
    <row r="34" spans="1:14" x14ac:dyDescent="0.2">
      <c r="A34" s="100" t="s">
        <v>436</v>
      </c>
      <c r="B34" s="100">
        <v>3195</v>
      </c>
      <c r="C34" s="100">
        <v>1785</v>
      </c>
      <c r="D34" s="100">
        <v>740</v>
      </c>
      <c r="E34" s="100">
        <v>533</v>
      </c>
      <c r="F34" s="100">
        <v>968</v>
      </c>
      <c r="G34" s="100">
        <v>1205</v>
      </c>
      <c r="H34" s="100">
        <v>1721</v>
      </c>
      <c r="I34" s="100">
        <v>590</v>
      </c>
      <c r="J34" s="100">
        <v>961</v>
      </c>
      <c r="K34" s="100">
        <v>1349</v>
      </c>
      <c r="L34" s="100">
        <v>1142</v>
      </c>
      <c r="M34" s="100">
        <v>602</v>
      </c>
      <c r="N34" s="101">
        <v>14791</v>
      </c>
    </row>
    <row r="35" spans="1:14" x14ac:dyDescent="0.2">
      <c r="A35" s="100" t="s">
        <v>437</v>
      </c>
      <c r="B35" s="100">
        <v>3190</v>
      </c>
      <c r="C35" s="100">
        <v>1798</v>
      </c>
      <c r="D35" s="100">
        <v>749</v>
      </c>
      <c r="E35" s="100">
        <v>554</v>
      </c>
      <c r="F35" s="100">
        <v>987</v>
      </c>
      <c r="G35" s="100">
        <v>1203</v>
      </c>
      <c r="H35" s="100">
        <v>1711</v>
      </c>
      <c r="I35" s="100">
        <v>607</v>
      </c>
      <c r="J35" s="100">
        <v>958</v>
      </c>
      <c r="K35" s="100">
        <v>1375</v>
      </c>
      <c r="L35" s="100">
        <v>1149</v>
      </c>
      <c r="M35" s="100">
        <v>609</v>
      </c>
      <c r="N35" s="101">
        <v>14890</v>
      </c>
    </row>
    <row r="36" spans="1:14" x14ac:dyDescent="0.2">
      <c r="A36" s="100" t="s">
        <v>438</v>
      </c>
      <c r="B36" s="100">
        <v>3206</v>
      </c>
      <c r="C36" s="100">
        <v>1795</v>
      </c>
      <c r="D36" s="100">
        <v>726</v>
      </c>
      <c r="E36" s="100">
        <v>551</v>
      </c>
      <c r="F36" s="100">
        <v>1006</v>
      </c>
      <c r="G36" s="100">
        <v>1213</v>
      </c>
      <c r="H36" s="100">
        <v>1691</v>
      </c>
      <c r="I36" s="100">
        <v>620</v>
      </c>
      <c r="J36" s="100">
        <v>952</v>
      </c>
      <c r="K36" s="100">
        <v>1353</v>
      </c>
      <c r="L36" s="100">
        <v>1133</v>
      </c>
      <c r="M36" s="100">
        <v>607</v>
      </c>
      <c r="N36" s="101">
        <v>14853</v>
      </c>
    </row>
    <row r="37" spans="1:14" x14ac:dyDescent="0.2">
      <c r="A37" s="100" t="s">
        <v>439</v>
      </c>
      <c r="B37" s="100">
        <v>3190</v>
      </c>
      <c r="C37" s="100">
        <v>1797</v>
      </c>
      <c r="D37" s="100">
        <v>730</v>
      </c>
      <c r="E37" s="100">
        <v>548</v>
      </c>
      <c r="F37" s="100">
        <v>991</v>
      </c>
      <c r="G37" s="100">
        <v>1183</v>
      </c>
      <c r="H37" s="100">
        <v>1700</v>
      </c>
      <c r="I37" s="100">
        <v>605</v>
      </c>
      <c r="J37" s="100">
        <v>934</v>
      </c>
      <c r="K37" s="100">
        <v>1335</v>
      </c>
      <c r="L37" s="100">
        <v>1124</v>
      </c>
      <c r="M37" s="100">
        <v>600</v>
      </c>
      <c r="N37" s="101">
        <v>14737</v>
      </c>
    </row>
    <row r="38" spans="1:14" x14ac:dyDescent="0.2">
      <c r="A38" s="100" t="s">
        <v>440</v>
      </c>
      <c r="B38" s="100">
        <v>3124</v>
      </c>
      <c r="C38" s="100">
        <v>1746</v>
      </c>
      <c r="D38" s="100">
        <v>711</v>
      </c>
      <c r="E38" s="100">
        <v>540</v>
      </c>
      <c r="F38" s="100">
        <v>978</v>
      </c>
      <c r="G38" s="100">
        <v>1166</v>
      </c>
      <c r="H38" s="100">
        <v>1676</v>
      </c>
      <c r="I38" s="100">
        <v>590</v>
      </c>
      <c r="J38" s="100">
        <v>903</v>
      </c>
      <c r="K38" s="100">
        <v>1315</v>
      </c>
      <c r="L38" s="100">
        <v>1129</v>
      </c>
      <c r="M38" s="100">
        <v>601</v>
      </c>
      <c r="N38" s="101">
        <v>14479</v>
      </c>
    </row>
    <row r="39" spans="1:14" x14ac:dyDescent="0.2">
      <c r="A39" s="100" t="s">
        <v>441</v>
      </c>
      <c r="B39" s="100">
        <v>3104</v>
      </c>
      <c r="C39" s="100">
        <v>1742</v>
      </c>
      <c r="D39" s="100">
        <v>715</v>
      </c>
      <c r="E39" s="100">
        <v>527</v>
      </c>
      <c r="F39" s="100">
        <v>958</v>
      </c>
      <c r="G39" s="100">
        <v>1157</v>
      </c>
      <c r="H39" s="100">
        <v>1688</v>
      </c>
      <c r="I39" s="100">
        <v>591</v>
      </c>
      <c r="J39" s="100">
        <v>893</v>
      </c>
      <c r="K39" s="100">
        <v>1281</v>
      </c>
      <c r="L39" s="100">
        <v>1100</v>
      </c>
      <c r="M39" s="100">
        <v>601</v>
      </c>
      <c r="N39" s="101">
        <v>14357</v>
      </c>
    </row>
    <row r="40" spans="1:14" x14ac:dyDescent="0.2">
      <c r="A40" s="100" t="s">
        <v>442</v>
      </c>
      <c r="B40" s="100">
        <v>3068</v>
      </c>
      <c r="C40" s="100">
        <v>1713</v>
      </c>
      <c r="D40" s="100">
        <v>715</v>
      </c>
      <c r="E40" s="100">
        <v>519</v>
      </c>
      <c r="F40" s="100">
        <v>969</v>
      </c>
      <c r="G40" s="100">
        <v>1134</v>
      </c>
      <c r="H40" s="100">
        <v>1664</v>
      </c>
      <c r="I40" s="100">
        <v>565</v>
      </c>
      <c r="J40" s="100">
        <v>881</v>
      </c>
      <c r="K40" s="100">
        <v>1273</v>
      </c>
      <c r="L40" s="100">
        <v>1080</v>
      </c>
      <c r="M40" s="100">
        <v>610</v>
      </c>
      <c r="N40" s="101">
        <v>14191</v>
      </c>
    </row>
    <row r="41" spans="1:14" ht="12" thickBot="1" x14ac:dyDescent="0.25">
      <c r="A41" s="102" t="s">
        <v>443</v>
      </c>
      <c r="B41" s="102">
        <v>3097</v>
      </c>
      <c r="C41" s="100">
        <v>1697</v>
      </c>
      <c r="D41" s="100">
        <v>716</v>
      </c>
      <c r="E41" s="100">
        <v>511</v>
      </c>
      <c r="F41" s="100">
        <v>967</v>
      </c>
      <c r="G41" s="100">
        <v>1126</v>
      </c>
      <c r="H41" s="100">
        <v>1676</v>
      </c>
      <c r="I41" s="100">
        <v>575</v>
      </c>
      <c r="J41" s="100">
        <v>873</v>
      </c>
      <c r="K41" s="100">
        <v>1263</v>
      </c>
      <c r="L41" s="100">
        <v>1080</v>
      </c>
      <c r="M41" s="100">
        <v>602</v>
      </c>
      <c r="N41" s="101">
        <v>14183</v>
      </c>
    </row>
    <row r="42" spans="1:14" ht="24.95" customHeight="1" x14ac:dyDescent="0.2">
      <c r="A42" s="226" t="s">
        <v>375</v>
      </c>
      <c r="B42" s="227"/>
      <c r="C42" s="227"/>
      <c r="D42" s="227"/>
      <c r="E42" s="227"/>
      <c r="F42" s="227"/>
      <c r="G42" s="227"/>
      <c r="H42" s="227"/>
      <c r="I42" s="227"/>
      <c r="J42" s="227"/>
      <c r="K42" s="227"/>
      <c r="L42" s="227"/>
      <c r="M42" s="227"/>
      <c r="N42" s="227"/>
    </row>
  </sheetData>
  <mergeCells count="16">
    <mergeCell ref="A1:N1"/>
    <mergeCell ref="B2:B3"/>
    <mergeCell ref="C2:C3"/>
    <mergeCell ref="E2:E3"/>
    <mergeCell ref="F2:F3"/>
    <mergeCell ref="G2:G3"/>
    <mergeCell ref="H2:H3"/>
    <mergeCell ref="A42:N42"/>
    <mergeCell ref="I2:I3"/>
    <mergeCell ref="K2:K3"/>
    <mergeCell ref="L2:L3"/>
    <mergeCell ref="M2:M3"/>
    <mergeCell ref="D2:D3"/>
    <mergeCell ref="J2:J3"/>
    <mergeCell ref="A2:A3"/>
    <mergeCell ref="N2:N3"/>
  </mergeCells>
  <phoneticPr fontId="2" type="noConversion"/>
  <pageMargins left="0.74803149606299213" right="0.74803149606299213" top="0.98425196850393704" bottom="0.98425196850393704" header="0.51181102362204722" footer="0.51181102362204722"/>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6429C-7AFF-4040-B52D-22958B0FA4B0}">
  <sheetPr codeName="Blad28">
    <pageSetUpPr fitToPage="1"/>
  </sheetPr>
  <dimension ref="A1:N42"/>
  <sheetViews>
    <sheetView zoomScaleNormal="100" workbookViewId="0">
      <selection activeCell="P22" sqref="P22:P23"/>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10.5703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7.42578125" style="27" customWidth="1"/>
    <col min="14" max="14" width="10.28515625" style="77" bestFit="1" customWidth="1"/>
    <col min="15" max="16384" width="9.28515625" style="27"/>
  </cols>
  <sheetData>
    <row r="1" spans="1:14" ht="12" thickBot="1" x14ac:dyDescent="0.25">
      <c r="A1" s="219" t="s">
        <v>369</v>
      </c>
      <c r="B1" s="219"/>
      <c r="C1" s="219"/>
      <c r="D1" s="219"/>
      <c r="E1" s="219"/>
      <c r="F1" s="219"/>
      <c r="G1" s="219"/>
      <c r="H1" s="219"/>
      <c r="I1" s="219"/>
      <c r="J1" s="219"/>
      <c r="K1" s="219"/>
      <c r="L1" s="219"/>
      <c r="M1" s="219"/>
      <c r="N1" s="219"/>
    </row>
    <row r="2" spans="1:14" ht="11.25" customHeight="1" x14ac:dyDescent="0.2">
      <c r="A2" s="232" t="s">
        <v>139</v>
      </c>
      <c r="B2" s="237" t="s">
        <v>216</v>
      </c>
      <c r="C2" s="236" t="s">
        <v>92</v>
      </c>
      <c r="D2" s="236" t="s">
        <v>93</v>
      </c>
      <c r="E2" s="236" t="s">
        <v>134</v>
      </c>
      <c r="F2" s="237" t="s">
        <v>219</v>
      </c>
      <c r="G2" s="236" t="s">
        <v>135</v>
      </c>
      <c r="H2" s="236" t="s">
        <v>96</v>
      </c>
      <c r="I2" s="236" t="s">
        <v>136</v>
      </c>
      <c r="J2" s="236" t="s">
        <v>98</v>
      </c>
      <c r="K2" s="237" t="s">
        <v>199</v>
      </c>
      <c r="L2" s="236" t="s">
        <v>137</v>
      </c>
      <c r="M2" s="228" t="s">
        <v>138</v>
      </c>
      <c r="N2" s="239" t="s">
        <v>101</v>
      </c>
    </row>
    <row r="3" spans="1:14" x14ac:dyDescent="0.2">
      <c r="A3" s="233"/>
      <c r="B3" s="238"/>
      <c r="C3" s="238"/>
      <c r="D3" s="231"/>
      <c r="E3" s="238"/>
      <c r="F3" s="238"/>
      <c r="G3" s="238"/>
      <c r="H3" s="238"/>
      <c r="I3" s="238"/>
      <c r="J3" s="231"/>
      <c r="K3" s="238"/>
      <c r="L3" s="238"/>
      <c r="M3" s="229"/>
      <c r="N3" s="234"/>
    </row>
    <row r="4" spans="1:14" ht="12.75" hidden="1" x14ac:dyDescent="0.2">
      <c r="A4" t="s">
        <v>410</v>
      </c>
      <c r="B4" s="99" t="s">
        <v>411</v>
      </c>
      <c r="C4" s="99" t="s">
        <v>412</v>
      </c>
      <c r="D4" s="146" t="s">
        <v>413</v>
      </c>
      <c r="E4" s="99" t="s">
        <v>414</v>
      </c>
      <c r="F4" s="99" t="s">
        <v>415</v>
      </c>
      <c r="G4" s="99" t="s">
        <v>416</v>
      </c>
      <c r="H4" s="99" t="s">
        <v>417</v>
      </c>
      <c r="I4" s="99" t="s">
        <v>418</v>
      </c>
      <c r="J4" s="146" t="s">
        <v>419</v>
      </c>
      <c r="K4" s="99" t="s">
        <v>420</v>
      </c>
      <c r="L4" s="99" t="s">
        <v>421</v>
      </c>
      <c r="M4" s="145" t="s">
        <v>422</v>
      </c>
      <c r="N4" s="147" t="s">
        <v>423</v>
      </c>
    </row>
    <row r="5" spans="1:14" x14ac:dyDescent="0.2">
      <c r="A5" s="100" t="s">
        <v>227</v>
      </c>
      <c r="B5" s="100">
        <v>6605</v>
      </c>
      <c r="C5" s="100">
        <v>3601</v>
      </c>
      <c r="D5" s="100">
        <v>1616</v>
      </c>
      <c r="E5" s="100">
        <v>1387</v>
      </c>
      <c r="F5" s="100">
        <v>2791</v>
      </c>
      <c r="G5" s="100">
        <v>3130</v>
      </c>
      <c r="H5" s="100">
        <v>3865</v>
      </c>
      <c r="I5" s="100">
        <v>1339</v>
      </c>
      <c r="J5" s="100">
        <v>2052</v>
      </c>
      <c r="K5" s="100">
        <v>3175</v>
      </c>
      <c r="L5" s="100">
        <v>2132</v>
      </c>
      <c r="M5" s="100">
        <v>2371</v>
      </c>
      <c r="N5" s="101">
        <v>34064</v>
      </c>
    </row>
    <row r="6" spans="1:14" x14ac:dyDescent="0.2">
      <c r="A6" s="100" t="s">
        <v>228</v>
      </c>
      <c r="B6" s="100">
        <v>6579</v>
      </c>
      <c r="C6" s="100">
        <v>3641</v>
      </c>
      <c r="D6" s="100">
        <v>1610</v>
      </c>
      <c r="E6" s="100">
        <v>1393</v>
      </c>
      <c r="F6" s="100">
        <v>2743</v>
      </c>
      <c r="G6" s="100">
        <v>3072</v>
      </c>
      <c r="H6" s="100">
        <v>3817</v>
      </c>
      <c r="I6" s="100">
        <v>1294</v>
      </c>
      <c r="J6" s="100">
        <v>2026</v>
      </c>
      <c r="K6" s="100">
        <v>3163</v>
      </c>
      <c r="L6" s="100">
        <v>2130</v>
      </c>
      <c r="M6" s="100">
        <v>2400</v>
      </c>
      <c r="N6" s="101">
        <v>33868</v>
      </c>
    </row>
    <row r="7" spans="1:14" x14ac:dyDescent="0.2">
      <c r="A7" s="100" t="s">
        <v>229</v>
      </c>
      <c r="B7" s="100">
        <v>6565</v>
      </c>
      <c r="C7" s="100">
        <v>3641</v>
      </c>
      <c r="D7" s="100">
        <v>1625</v>
      </c>
      <c r="E7" s="100">
        <v>1412</v>
      </c>
      <c r="F7" s="100">
        <v>2739</v>
      </c>
      <c r="G7" s="100">
        <v>3109</v>
      </c>
      <c r="H7" s="100">
        <v>3885</v>
      </c>
      <c r="I7" s="100">
        <v>1302</v>
      </c>
      <c r="J7" s="100">
        <v>2072</v>
      </c>
      <c r="K7" s="100">
        <v>3153</v>
      </c>
      <c r="L7" s="100">
        <v>2161</v>
      </c>
      <c r="M7" s="100">
        <v>2466</v>
      </c>
      <c r="N7" s="101">
        <v>34130</v>
      </c>
    </row>
    <row r="8" spans="1:14" x14ac:dyDescent="0.2">
      <c r="A8" s="100" t="s">
        <v>230</v>
      </c>
      <c r="B8" s="100">
        <v>6619</v>
      </c>
      <c r="C8" s="100">
        <v>3626</v>
      </c>
      <c r="D8" s="100">
        <v>1634</v>
      </c>
      <c r="E8" s="100">
        <v>1421</v>
      </c>
      <c r="F8" s="100">
        <v>2769</v>
      </c>
      <c r="G8" s="100">
        <v>3112</v>
      </c>
      <c r="H8" s="100">
        <v>3870</v>
      </c>
      <c r="I8" s="100">
        <v>1335</v>
      </c>
      <c r="J8" s="100">
        <v>2091</v>
      </c>
      <c r="K8" s="100">
        <v>3208</v>
      </c>
      <c r="L8" s="100">
        <v>2199</v>
      </c>
      <c r="M8" s="100">
        <v>2421</v>
      </c>
      <c r="N8" s="101">
        <v>34305</v>
      </c>
    </row>
    <row r="9" spans="1:14" x14ac:dyDescent="0.2">
      <c r="A9" s="100" t="s">
        <v>231</v>
      </c>
      <c r="B9" s="100">
        <v>6713</v>
      </c>
      <c r="C9" s="100">
        <v>3695</v>
      </c>
      <c r="D9" s="100">
        <v>1714</v>
      </c>
      <c r="E9" s="100">
        <v>1462</v>
      </c>
      <c r="F9" s="100">
        <v>2876</v>
      </c>
      <c r="G9" s="100">
        <v>3235</v>
      </c>
      <c r="H9" s="100">
        <v>3979</v>
      </c>
      <c r="I9" s="100">
        <v>1371</v>
      </c>
      <c r="J9" s="100">
        <v>2136</v>
      </c>
      <c r="K9" s="100">
        <v>3317</v>
      </c>
      <c r="L9" s="100">
        <v>2259</v>
      </c>
      <c r="M9" s="100">
        <v>2505</v>
      </c>
      <c r="N9" s="101">
        <v>35262</v>
      </c>
    </row>
    <row r="10" spans="1:14" x14ac:dyDescent="0.2">
      <c r="A10" s="100" t="s">
        <v>232</v>
      </c>
      <c r="B10" s="100">
        <v>6849</v>
      </c>
      <c r="C10" s="100">
        <v>3737</v>
      </c>
      <c r="D10" s="100">
        <v>1773</v>
      </c>
      <c r="E10" s="100">
        <v>1492</v>
      </c>
      <c r="F10" s="100">
        <v>2916</v>
      </c>
      <c r="G10" s="100">
        <v>3269</v>
      </c>
      <c r="H10" s="100">
        <v>4014</v>
      </c>
      <c r="I10" s="100">
        <v>1415</v>
      </c>
      <c r="J10" s="100">
        <v>2186</v>
      </c>
      <c r="K10" s="100">
        <v>3338</v>
      </c>
      <c r="L10" s="100">
        <v>2310</v>
      </c>
      <c r="M10" s="100">
        <v>2584</v>
      </c>
      <c r="N10" s="101">
        <v>35883</v>
      </c>
    </row>
    <row r="11" spans="1:14" x14ac:dyDescent="0.2">
      <c r="A11" s="100" t="s">
        <v>233</v>
      </c>
      <c r="B11" s="100">
        <v>6851</v>
      </c>
      <c r="C11" s="100">
        <v>3779</v>
      </c>
      <c r="D11" s="100">
        <v>1747</v>
      </c>
      <c r="E11" s="100">
        <v>1505</v>
      </c>
      <c r="F11" s="100">
        <v>2977</v>
      </c>
      <c r="G11" s="100">
        <v>3262</v>
      </c>
      <c r="H11" s="100">
        <v>4013</v>
      </c>
      <c r="I11" s="100">
        <v>1444</v>
      </c>
      <c r="J11" s="100">
        <v>2224</v>
      </c>
      <c r="K11" s="100">
        <v>3386</v>
      </c>
      <c r="L11" s="100">
        <v>2342</v>
      </c>
      <c r="M11" s="100">
        <v>2626</v>
      </c>
      <c r="N11" s="101">
        <v>36156</v>
      </c>
    </row>
    <row r="12" spans="1:14" x14ac:dyDescent="0.2">
      <c r="A12" s="100" t="s">
        <v>234</v>
      </c>
      <c r="B12" s="100">
        <v>6708</v>
      </c>
      <c r="C12" s="100">
        <v>3795</v>
      </c>
      <c r="D12" s="100">
        <v>1747</v>
      </c>
      <c r="E12" s="100">
        <v>1491</v>
      </c>
      <c r="F12" s="100">
        <v>2883</v>
      </c>
      <c r="G12" s="100">
        <v>3268</v>
      </c>
      <c r="H12" s="100">
        <v>4033</v>
      </c>
      <c r="I12" s="100">
        <v>1436</v>
      </c>
      <c r="J12" s="100">
        <v>2220</v>
      </c>
      <c r="K12" s="100">
        <v>3375</v>
      </c>
      <c r="L12" s="100">
        <v>2353</v>
      </c>
      <c r="M12" s="100">
        <v>2660</v>
      </c>
      <c r="N12" s="101">
        <v>35969</v>
      </c>
    </row>
    <row r="13" spans="1:14" x14ac:dyDescent="0.2">
      <c r="A13" s="100" t="s">
        <v>235</v>
      </c>
      <c r="B13" s="100">
        <v>6660</v>
      </c>
      <c r="C13" s="100">
        <v>3737</v>
      </c>
      <c r="D13" s="100">
        <v>1725</v>
      </c>
      <c r="E13" s="100">
        <v>1497</v>
      </c>
      <c r="F13" s="100">
        <v>2923</v>
      </c>
      <c r="G13" s="100">
        <v>3206</v>
      </c>
      <c r="H13" s="100">
        <v>3977</v>
      </c>
      <c r="I13" s="100">
        <v>1430</v>
      </c>
      <c r="J13" s="100">
        <v>2202</v>
      </c>
      <c r="K13" s="100">
        <v>3366</v>
      </c>
      <c r="L13" s="100">
        <v>2364</v>
      </c>
      <c r="M13" s="100">
        <v>2608</v>
      </c>
      <c r="N13" s="101">
        <v>35695</v>
      </c>
    </row>
    <row r="14" spans="1:14" x14ac:dyDescent="0.2">
      <c r="A14" s="100" t="s">
        <v>236</v>
      </c>
      <c r="B14" s="100">
        <v>6591</v>
      </c>
      <c r="C14" s="100">
        <v>3755</v>
      </c>
      <c r="D14" s="100">
        <v>1743</v>
      </c>
      <c r="E14" s="100">
        <v>1526</v>
      </c>
      <c r="F14" s="100">
        <v>2934</v>
      </c>
      <c r="G14" s="100">
        <v>3235</v>
      </c>
      <c r="H14" s="100">
        <v>4005</v>
      </c>
      <c r="I14" s="100">
        <v>1450</v>
      </c>
      <c r="J14" s="100">
        <v>2205</v>
      </c>
      <c r="K14" s="100">
        <v>3432</v>
      </c>
      <c r="L14" s="100">
        <v>2361</v>
      </c>
      <c r="M14" s="100">
        <v>2604</v>
      </c>
      <c r="N14" s="101">
        <v>35841</v>
      </c>
    </row>
    <row r="15" spans="1:14" x14ac:dyDescent="0.2">
      <c r="A15" s="100" t="s">
        <v>237</v>
      </c>
      <c r="B15" s="100">
        <v>6667</v>
      </c>
      <c r="C15" s="100">
        <v>3883</v>
      </c>
      <c r="D15" s="100">
        <v>1828</v>
      </c>
      <c r="E15" s="100">
        <v>1600</v>
      </c>
      <c r="F15" s="100">
        <v>3095</v>
      </c>
      <c r="G15" s="100">
        <v>3458</v>
      </c>
      <c r="H15" s="100">
        <v>4180</v>
      </c>
      <c r="I15" s="100">
        <v>1536</v>
      </c>
      <c r="J15" s="100">
        <v>2277</v>
      </c>
      <c r="K15" s="100">
        <v>3616</v>
      </c>
      <c r="L15" s="100">
        <v>2347</v>
      </c>
      <c r="M15" s="100">
        <v>2764</v>
      </c>
      <c r="N15" s="101">
        <v>37251</v>
      </c>
    </row>
    <row r="16" spans="1:14" x14ac:dyDescent="0.2">
      <c r="A16" s="100" t="s">
        <v>238</v>
      </c>
      <c r="B16" s="100">
        <v>6739</v>
      </c>
      <c r="C16" s="100">
        <v>3977</v>
      </c>
      <c r="D16" s="100">
        <v>1931</v>
      </c>
      <c r="E16" s="100">
        <v>1714</v>
      </c>
      <c r="F16" s="100">
        <v>3272</v>
      </c>
      <c r="G16" s="100">
        <v>3695</v>
      </c>
      <c r="H16" s="100">
        <v>4317</v>
      </c>
      <c r="I16" s="100">
        <v>1609</v>
      </c>
      <c r="J16" s="100">
        <v>2366</v>
      </c>
      <c r="K16" s="100">
        <v>3885</v>
      </c>
      <c r="L16" s="100">
        <v>2416</v>
      </c>
      <c r="M16" s="100">
        <v>2849</v>
      </c>
      <c r="N16" s="101">
        <v>38770</v>
      </c>
    </row>
    <row r="17" spans="1:14" x14ac:dyDescent="0.2">
      <c r="A17" s="100" t="s">
        <v>239</v>
      </c>
      <c r="B17" s="100">
        <v>6761</v>
      </c>
      <c r="C17" s="100">
        <v>4023</v>
      </c>
      <c r="D17" s="100">
        <v>1933</v>
      </c>
      <c r="E17" s="100">
        <v>1686</v>
      </c>
      <c r="F17" s="100">
        <v>3214</v>
      </c>
      <c r="G17" s="100">
        <v>3656</v>
      </c>
      <c r="H17" s="100">
        <v>4323</v>
      </c>
      <c r="I17" s="100">
        <v>1605</v>
      </c>
      <c r="J17" s="100">
        <v>2406</v>
      </c>
      <c r="K17" s="100">
        <v>3754</v>
      </c>
      <c r="L17" s="100">
        <v>2419</v>
      </c>
      <c r="M17" s="100">
        <v>2925</v>
      </c>
      <c r="N17" s="101">
        <v>38705</v>
      </c>
    </row>
    <row r="18" spans="1:14" x14ac:dyDescent="0.2">
      <c r="A18" s="100" t="s">
        <v>240</v>
      </c>
      <c r="B18" s="100">
        <v>6833</v>
      </c>
      <c r="C18" s="100">
        <v>4045</v>
      </c>
      <c r="D18" s="100">
        <v>1924</v>
      </c>
      <c r="E18" s="100">
        <v>1652</v>
      </c>
      <c r="F18" s="100">
        <v>3171</v>
      </c>
      <c r="G18" s="100">
        <v>3565</v>
      </c>
      <c r="H18" s="100">
        <v>4169</v>
      </c>
      <c r="I18" s="100">
        <v>1560</v>
      </c>
      <c r="J18" s="100">
        <v>2383</v>
      </c>
      <c r="K18" s="100">
        <v>3710</v>
      </c>
      <c r="L18" s="100">
        <v>2403</v>
      </c>
      <c r="M18" s="100">
        <v>2865</v>
      </c>
      <c r="N18" s="101">
        <v>38280</v>
      </c>
    </row>
    <row r="19" spans="1:14" x14ac:dyDescent="0.2">
      <c r="A19" s="100" t="s">
        <v>241</v>
      </c>
      <c r="B19" s="100">
        <v>6783</v>
      </c>
      <c r="C19" s="100">
        <v>4034</v>
      </c>
      <c r="D19" s="100">
        <v>1908</v>
      </c>
      <c r="E19" s="100">
        <v>1654</v>
      </c>
      <c r="F19" s="100">
        <v>3132</v>
      </c>
      <c r="G19" s="100">
        <v>3527</v>
      </c>
      <c r="H19" s="100">
        <v>4216</v>
      </c>
      <c r="I19" s="100">
        <v>1524</v>
      </c>
      <c r="J19" s="100">
        <v>2378</v>
      </c>
      <c r="K19" s="100">
        <v>3672</v>
      </c>
      <c r="L19" s="100">
        <v>2384</v>
      </c>
      <c r="M19" s="100">
        <v>2826</v>
      </c>
      <c r="N19" s="101">
        <v>38038</v>
      </c>
    </row>
    <row r="20" spans="1:14" x14ac:dyDescent="0.2">
      <c r="A20" s="100" t="s">
        <v>242</v>
      </c>
      <c r="B20" s="100">
        <v>6684</v>
      </c>
      <c r="C20" s="100">
        <v>4043</v>
      </c>
      <c r="D20" s="100">
        <v>1905</v>
      </c>
      <c r="E20" s="100">
        <v>1651</v>
      </c>
      <c r="F20" s="100">
        <v>3161</v>
      </c>
      <c r="G20" s="100">
        <v>3505</v>
      </c>
      <c r="H20" s="100">
        <v>4306</v>
      </c>
      <c r="I20" s="100">
        <v>1527</v>
      </c>
      <c r="J20" s="100">
        <v>2429</v>
      </c>
      <c r="K20" s="100">
        <v>3672</v>
      </c>
      <c r="L20" s="100">
        <v>2423</v>
      </c>
      <c r="M20" s="100">
        <v>2855</v>
      </c>
      <c r="N20" s="101">
        <v>38161</v>
      </c>
    </row>
    <row r="21" spans="1:14" x14ac:dyDescent="0.2">
      <c r="A21" s="100" t="s">
        <v>243</v>
      </c>
      <c r="B21" s="100">
        <v>6733</v>
      </c>
      <c r="C21" s="100">
        <v>4130</v>
      </c>
      <c r="D21" s="100">
        <v>1983</v>
      </c>
      <c r="E21" s="100">
        <v>1671</v>
      </c>
      <c r="F21" s="100">
        <v>3259</v>
      </c>
      <c r="G21" s="100">
        <v>3564</v>
      </c>
      <c r="H21" s="100">
        <v>4413</v>
      </c>
      <c r="I21" s="100">
        <v>1567</v>
      </c>
      <c r="J21" s="100">
        <v>2502</v>
      </c>
      <c r="K21" s="100">
        <v>3781</v>
      </c>
      <c r="L21" s="100">
        <v>2461</v>
      </c>
      <c r="M21" s="100">
        <v>2962</v>
      </c>
      <c r="N21" s="101">
        <v>39026</v>
      </c>
    </row>
    <row r="22" spans="1:14" x14ac:dyDescent="0.2">
      <c r="A22" s="100" t="s">
        <v>424</v>
      </c>
      <c r="B22" s="100">
        <v>6873</v>
      </c>
      <c r="C22" s="100">
        <v>4175</v>
      </c>
      <c r="D22" s="100">
        <v>2017</v>
      </c>
      <c r="E22" s="100">
        <v>1702</v>
      </c>
      <c r="F22" s="100">
        <v>3308</v>
      </c>
      <c r="G22" s="100">
        <v>3548</v>
      </c>
      <c r="H22" s="100">
        <v>4413</v>
      </c>
      <c r="I22" s="100">
        <v>1544</v>
      </c>
      <c r="J22" s="100">
        <v>2458</v>
      </c>
      <c r="K22" s="100">
        <v>3786</v>
      </c>
      <c r="L22" s="100">
        <v>2447</v>
      </c>
      <c r="M22" s="100">
        <v>2991</v>
      </c>
      <c r="N22" s="101">
        <v>39262</v>
      </c>
    </row>
    <row r="23" spans="1:14" x14ac:dyDescent="0.2">
      <c r="A23" s="100" t="s">
        <v>425</v>
      </c>
      <c r="B23" s="100">
        <v>6853</v>
      </c>
      <c r="C23" s="100">
        <v>4128</v>
      </c>
      <c r="D23" s="100">
        <v>2013</v>
      </c>
      <c r="E23" s="100">
        <v>1690</v>
      </c>
      <c r="F23" s="100">
        <v>3297</v>
      </c>
      <c r="G23" s="100">
        <v>3510</v>
      </c>
      <c r="H23" s="100">
        <v>4442</v>
      </c>
      <c r="I23" s="100">
        <v>1518</v>
      </c>
      <c r="J23" s="100">
        <v>2481</v>
      </c>
      <c r="K23" s="100">
        <v>3738</v>
      </c>
      <c r="L23" s="100">
        <v>2479</v>
      </c>
      <c r="M23" s="100">
        <v>2983</v>
      </c>
      <c r="N23" s="101">
        <v>39132</v>
      </c>
    </row>
    <row r="24" spans="1:14" x14ac:dyDescent="0.2">
      <c r="A24" s="100" t="s">
        <v>426</v>
      </c>
      <c r="B24" s="100">
        <v>6764</v>
      </c>
      <c r="C24" s="100">
        <v>4086</v>
      </c>
      <c r="D24" s="100">
        <v>1945</v>
      </c>
      <c r="E24" s="100">
        <v>1692</v>
      </c>
      <c r="F24" s="100">
        <v>3272</v>
      </c>
      <c r="G24" s="100">
        <v>3473</v>
      </c>
      <c r="H24" s="100">
        <v>4398</v>
      </c>
      <c r="I24" s="100">
        <v>1476</v>
      </c>
      <c r="J24" s="100">
        <v>2429</v>
      </c>
      <c r="K24" s="100">
        <v>3676</v>
      </c>
      <c r="L24" s="100">
        <v>2480</v>
      </c>
      <c r="M24" s="100">
        <v>2824</v>
      </c>
      <c r="N24" s="101">
        <v>38515</v>
      </c>
    </row>
    <row r="25" spans="1:14" x14ac:dyDescent="0.2">
      <c r="A25" s="100" t="s">
        <v>427</v>
      </c>
      <c r="B25" s="100">
        <v>6717</v>
      </c>
      <c r="C25" s="100">
        <v>4082</v>
      </c>
      <c r="D25" s="100">
        <v>1946</v>
      </c>
      <c r="E25" s="100">
        <v>1720</v>
      </c>
      <c r="F25" s="100">
        <v>3291</v>
      </c>
      <c r="G25" s="100">
        <v>3410</v>
      </c>
      <c r="H25" s="100">
        <v>4366</v>
      </c>
      <c r="I25" s="100">
        <v>1472</v>
      </c>
      <c r="J25" s="100">
        <v>2372</v>
      </c>
      <c r="K25" s="100">
        <v>3631</v>
      </c>
      <c r="L25" s="100">
        <v>2493</v>
      </c>
      <c r="M25" s="100">
        <v>2853</v>
      </c>
      <c r="N25" s="101">
        <v>38353</v>
      </c>
    </row>
    <row r="26" spans="1:14" x14ac:dyDescent="0.2">
      <c r="A26" s="100" t="s">
        <v>428</v>
      </c>
      <c r="B26" s="100">
        <v>6669</v>
      </c>
      <c r="C26" s="100">
        <v>4042</v>
      </c>
      <c r="D26" s="100">
        <v>1958</v>
      </c>
      <c r="E26" s="100">
        <v>1740</v>
      </c>
      <c r="F26" s="100">
        <v>3252</v>
      </c>
      <c r="G26" s="100">
        <v>3382</v>
      </c>
      <c r="H26" s="100">
        <v>4364</v>
      </c>
      <c r="I26" s="100">
        <v>1470</v>
      </c>
      <c r="J26" s="100">
        <v>2382</v>
      </c>
      <c r="K26" s="100">
        <v>3574</v>
      </c>
      <c r="L26" s="100">
        <v>2463</v>
      </c>
      <c r="M26" s="100">
        <v>2931</v>
      </c>
      <c r="N26" s="101">
        <v>38227</v>
      </c>
    </row>
    <row r="27" spans="1:14" x14ac:dyDescent="0.2">
      <c r="A27" s="100" t="s">
        <v>429</v>
      </c>
      <c r="B27" s="100">
        <v>6692</v>
      </c>
      <c r="C27" s="100">
        <v>4124</v>
      </c>
      <c r="D27" s="100">
        <v>2056</v>
      </c>
      <c r="E27" s="100">
        <v>1827</v>
      </c>
      <c r="F27" s="100">
        <v>3447</v>
      </c>
      <c r="G27" s="100">
        <v>3652</v>
      </c>
      <c r="H27" s="100">
        <v>4555</v>
      </c>
      <c r="I27" s="100">
        <v>1547</v>
      </c>
      <c r="J27" s="100">
        <v>2487</v>
      </c>
      <c r="K27" s="100">
        <v>3806</v>
      </c>
      <c r="L27" s="100">
        <v>2501</v>
      </c>
      <c r="M27" s="100">
        <v>3075</v>
      </c>
      <c r="N27" s="101">
        <v>39769</v>
      </c>
    </row>
    <row r="28" spans="1:14" x14ac:dyDescent="0.2">
      <c r="A28" s="100" t="s">
        <v>430</v>
      </c>
      <c r="B28" s="100">
        <v>6579</v>
      </c>
      <c r="C28" s="100">
        <v>4193</v>
      </c>
      <c r="D28" s="100">
        <v>2139</v>
      </c>
      <c r="E28" s="100">
        <v>1891</v>
      </c>
      <c r="F28" s="100">
        <v>3638</v>
      </c>
      <c r="G28" s="100">
        <v>3790</v>
      </c>
      <c r="H28" s="100">
        <v>4688</v>
      </c>
      <c r="I28" s="100">
        <v>1614</v>
      </c>
      <c r="J28" s="100">
        <v>2547</v>
      </c>
      <c r="K28" s="100">
        <v>3914</v>
      </c>
      <c r="L28" s="100">
        <v>2572</v>
      </c>
      <c r="M28" s="100">
        <v>3156</v>
      </c>
      <c r="N28" s="101">
        <v>40721</v>
      </c>
    </row>
    <row r="29" spans="1:14" x14ac:dyDescent="0.2">
      <c r="A29" s="100" t="s">
        <v>431</v>
      </c>
      <c r="B29" s="100">
        <v>6552</v>
      </c>
      <c r="C29" s="100">
        <v>4210</v>
      </c>
      <c r="D29" s="100">
        <v>2088</v>
      </c>
      <c r="E29" s="100">
        <v>1840</v>
      </c>
      <c r="F29" s="100">
        <v>3544</v>
      </c>
      <c r="G29" s="100">
        <v>3671</v>
      </c>
      <c r="H29" s="100">
        <v>4533</v>
      </c>
      <c r="I29" s="100">
        <v>1586</v>
      </c>
      <c r="J29" s="100">
        <v>2472</v>
      </c>
      <c r="K29" s="100">
        <v>3808</v>
      </c>
      <c r="L29" s="100">
        <v>2594</v>
      </c>
      <c r="M29" s="100">
        <v>3132</v>
      </c>
      <c r="N29" s="101">
        <v>40030</v>
      </c>
    </row>
    <row r="30" spans="1:14" x14ac:dyDescent="0.2">
      <c r="A30" s="100" t="s">
        <v>432</v>
      </c>
      <c r="B30" s="100">
        <v>6482</v>
      </c>
      <c r="C30" s="100">
        <v>4178</v>
      </c>
      <c r="D30" s="100">
        <v>2009</v>
      </c>
      <c r="E30" s="100">
        <v>1802</v>
      </c>
      <c r="F30" s="100">
        <v>3443</v>
      </c>
      <c r="G30" s="100">
        <v>3508</v>
      </c>
      <c r="H30" s="100">
        <v>4417</v>
      </c>
      <c r="I30" s="100">
        <v>1519</v>
      </c>
      <c r="J30" s="100">
        <v>2362</v>
      </c>
      <c r="K30" s="100">
        <v>3633</v>
      </c>
      <c r="L30" s="100">
        <v>2559</v>
      </c>
      <c r="M30" s="100">
        <v>3124</v>
      </c>
      <c r="N30" s="101">
        <v>39036</v>
      </c>
    </row>
    <row r="31" spans="1:14" x14ac:dyDescent="0.2">
      <c r="A31" s="100" t="s">
        <v>433</v>
      </c>
      <c r="B31" s="100">
        <v>6815</v>
      </c>
      <c r="C31" s="100">
        <v>4109</v>
      </c>
      <c r="D31" s="100">
        <v>2103</v>
      </c>
      <c r="E31" s="100">
        <v>1756</v>
      </c>
      <c r="F31" s="100">
        <v>3441</v>
      </c>
      <c r="G31" s="100">
        <v>3539</v>
      </c>
      <c r="H31" s="100">
        <v>4356</v>
      </c>
      <c r="I31" s="100">
        <v>1719</v>
      </c>
      <c r="J31" s="100">
        <v>2383</v>
      </c>
      <c r="K31" s="100">
        <v>3712</v>
      </c>
      <c r="L31" s="100">
        <v>2518</v>
      </c>
      <c r="M31" s="100">
        <v>1746</v>
      </c>
      <c r="N31" s="101">
        <v>38197</v>
      </c>
    </row>
    <row r="32" spans="1:14" x14ac:dyDescent="0.2">
      <c r="A32" s="100" t="s">
        <v>434</v>
      </c>
      <c r="B32" s="100">
        <v>6750</v>
      </c>
      <c r="C32" s="100">
        <v>4048</v>
      </c>
      <c r="D32" s="100">
        <v>2073</v>
      </c>
      <c r="E32" s="100">
        <v>1748</v>
      </c>
      <c r="F32" s="100">
        <v>3424</v>
      </c>
      <c r="G32" s="100">
        <v>3491</v>
      </c>
      <c r="H32" s="100">
        <v>4267</v>
      </c>
      <c r="I32" s="100">
        <v>1727</v>
      </c>
      <c r="J32" s="100">
        <v>2368</v>
      </c>
      <c r="K32" s="100">
        <v>3745</v>
      </c>
      <c r="L32" s="100">
        <v>2511</v>
      </c>
      <c r="M32" s="100">
        <v>1692</v>
      </c>
      <c r="N32" s="101">
        <v>37844</v>
      </c>
    </row>
    <row r="33" spans="1:14" x14ac:dyDescent="0.2">
      <c r="A33" s="100" t="s">
        <v>435</v>
      </c>
      <c r="B33" s="100">
        <v>6634</v>
      </c>
      <c r="C33" s="100">
        <v>4047</v>
      </c>
      <c r="D33" s="100">
        <v>2152</v>
      </c>
      <c r="E33" s="100">
        <v>1778</v>
      </c>
      <c r="F33" s="100">
        <v>3467</v>
      </c>
      <c r="G33" s="100">
        <v>3544</v>
      </c>
      <c r="H33" s="100">
        <v>4293</v>
      </c>
      <c r="I33" s="100">
        <v>1726</v>
      </c>
      <c r="J33" s="100">
        <v>2375</v>
      </c>
      <c r="K33" s="100">
        <v>3787</v>
      </c>
      <c r="L33" s="100">
        <v>2537</v>
      </c>
      <c r="M33" s="100">
        <v>1673</v>
      </c>
      <c r="N33" s="101">
        <v>38013</v>
      </c>
    </row>
    <row r="34" spans="1:14" x14ac:dyDescent="0.2">
      <c r="A34" s="100" t="s">
        <v>436</v>
      </c>
      <c r="B34" s="100">
        <v>6746</v>
      </c>
      <c r="C34" s="100">
        <v>4100</v>
      </c>
      <c r="D34" s="100">
        <v>2188</v>
      </c>
      <c r="E34" s="100">
        <v>1834</v>
      </c>
      <c r="F34" s="100">
        <v>3541</v>
      </c>
      <c r="G34" s="100">
        <v>3527</v>
      </c>
      <c r="H34" s="100">
        <v>4269</v>
      </c>
      <c r="I34" s="100">
        <v>1732</v>
      </c>
      <c r="J34" s="100">
        <v>2363</v>
      </c>
      <c r="K34" s="100">
        <v>3781</v>
      </c>
      <c r="L34" s="100">
        <v>2561</v>
      </c>
      <c r="M34" s="100">
        <v>1724</v>
      </c>
      <c r="N34" s="101">
        <v>38366</v>
      </c>
    </row>
    <row r="35" spans="1:14" x14ac:dyDescent="0.2">
      <c r="A35" s="100" t="s">
        <v>437</v>
      </c>
      <c r="B35" s="100">
        <v>6782</v>
      </c>
      <c r="C35" s="100">
        <v>4087</v>
      </c>
      <c r="D35" s="100">
        <v>2167</v>
      </c>
      <c r="E35" s="100">
        <v>1830</v>
      </c>
      <c r="F35" s="100">
        <v>3520</v>
      </c>
      <c r="G35" s="100">
        <v>3460</v>
      </c>
      <c r="H35" s="100">
        <v>4236</v>
      </c>
      <c r="I35" s="100">
        <v>1724</v>
      </c>
      <c r="J35" s="100">
        <v>2334</v>
      </c>
      <c r="K35" s="100">
        <v>3745</v>
      </c>
      <c r="L35" s="100">
        <v>2571</v>
      </c>
      <c r="M35" s="100">
        <v>1726</v>
      </c>
      <c r="N35" s="101">
        <v>38182</v>
      </c>
    </row>
    <row r="36" spans="1:14" x14ac:dyDescent="0.2">
      <c r="A36" s="100" t="s">
        <v>438</v>
      </c>
      <c r="B36" s="100">
        <v>6721</v>
      </c>
      <c r="C36" s="100">
        <v>4072</v>
      </c>
      <c r="D36" s="100">
        <v>2158</v>
      </c>
      <c r="E36" s="100">
        <v>1815</v>
      </c>
      <c r="F36" s="100">
        <v>3484</v>
      </c>
      <c r="G36" s="100">
        <v>3408</v>
      </c>
      <c r="H36" s="100">
        <v>4186</v>
      </c>
      <c r="I36" s="100">
        <v>1688</v>
      </c>
      <c r="J36" s="100">
        <v>2325</v>
      </c>
      <c r="K36" s="100">
        <v>3693</v>
      </c>
      <c r="L36" s="100">
        <v>2530</v>
      </c>
      <c r="M36" s="100">
        <v>1709</v>
      </c>
      <c r="N36" s="101">
        <v>37789</v>
      </c>
    </row>
    <row r="37" spans="1:14" x14ac:dyDescent="0.2">
      <c r="A37" s="100" t="s">
        <v>439</v>
      </c>
      <c r="B37" s="100">
        <v>6678</v>
      </c>
      <c r="C37" s="100">
        <v>4014</v>
      </c>
      <c r="D37" s="100">
        <v>2115</v>
      </c>
      <c r="E37" s="100">
        <v>1743</v>
      </c>
      <c r="F37" s="100">
        <v>3431</v>
      </c>
      <c r="G37" s="100">
        <v>3383</v>
      </c>
      <c r="H37" s="100">
        <v>4103</v>
      </c>
      <c r="I37" s="100">
        <v>1615</v>
      </c>
      <c r="J37" s="100">
        <v>2273</v>
      </c>
      <c r="K37" s="100">
        <v>3613</v>
      </c>
      <c r="L37" s="100">
        <v>2475</v>
      </c>
      <c r="M37" s="100">
        <v>1704</v>
      </c>
      <c r="N37" s="101">
        <v>37147</v>
      </c>
    </row>
    <row r="38" spans="1:14" x14ac:dyDescent="0.2">
      <c r="A38" s="100" t="s">
        <v>440</v>
      </c>
      <c r="B38" s="100">
        <v>6466</v>
      </c>
      <c r="C38" s="100">
        <v>3943</v>
      </c>
      <c r="D38" s="100">
        <v>2094</v>
      </c>
      <c r="E38" s="100">
        <v>1740</v>
      </c>
      <c r="F38" s="100">
        <v>3416</v>
      </c>
      <c r="G38" s="100">
        <v>3384</v>
      </c>
      <c r="H38" s="100">
        <v>4083</v>
      </c>
      <c r="I38" s="100">
        <v>1616</v>
      </c>
      <c r="J38" s="100">
        <v>2263</v>
      </c>
      <c r="K38" s="100">
        <v>3647</v>
      </c>
      <c r="L38" s="100">
        <v>2445</v>
      </c>
      <c r="M38" s="100">
        <v>1709</v>
      </c>
      <c r="N38" s="101">
        <v>36806</v>
      </c>
    </row>
    <row r="39" spans="1:14" x14ac:dyDescent="0.2">
      <c r="A39" s="100" t="s">
        <v>441</v>
      </c>
      <c r="B39" s="100">
        <v>6504</v>
      </c>
      <c r="C39" s="100">
        <v>3975</v>
      </c>
      <c r="D39" s="100">
        <v>2180</v>
      </c>
      <c r="E39" s="100">
        <v>1870</v>
      </c>
      <c r="F39" s="100">
        <v>3547</v>
      </c>
      <c r="G39" s="100">
        <v>3526</v>
      </c>
      <c r="H39" s="100">
        <v>4241</v>
      </c>
      <c r="I39" s="100">
        <v>1726</v>
      </c>
      <c r="J39" s="100">
        <v>2365</v>
      </c>
      <c r="K39" s="100">
        <v>3840</v>
      </c>
      <c r="L39" s="100">
        <v>2461</v>
      </c>
      <c r="M39" s="100">
        <v>1744</v>
      </c>
      <c r="N39" s="101">
        <v>37979</v>
      </c>
    </row>
    <row r="40" spans="1:14" x14ac:dyDescent="0.2">
      <c r="A40" s="100" t="s">
        <v>442</v>
      </c>
      <c r="B40" s="100">
        <v>6542</v>
      </c>
      <c r="C40" s="100">
        <v>4016</v>
      </c>
      <c r="D40" s="100">
        <v>2255</v>
      </c>
      <c r="E40" s="100">
        <v>1931</v>
      </c>
      <c r="F40" s="100">
        <v>3679</v>
      </c>
      <c r="G40" s="100">
        <v>3636</v>
      </c>
      <c r="H40" s="100">
        <v>4363</v>
      </c>
      <c r="I40" s="100">
        <v>1774</v>
      </c>
      <c r="J40" s="100">
        <v>2401</v>
      </c>
      <c r="K40" s="100">
        <v>3959</v>
      </c>
      <c r="L40" s="100">
        <v>2476</v>
      </c>
      <c r="M40" s="100">
        <v>1799</v>
      </c>
      <c r="N40" s="101">
        <v>38831</v>
      </c>
    </row>
    <row r="41" spans="1:14" ht="12" thickBot="1" x14ac:dyDescent="0.25">
      <c r="A41" s="102" t="s">
        <v>443</v>
      </c>
      <c r="B41" s="102">
        <v>6591</v>
      </c>
      <c r="C41" s="102">
        <v>3943</v>
      </c>
      <c r="D41" s="102">
        <v>2179</v>
      </c>
      <c r="E41" s="102">
        <v>1858</v>
      </c>
      <c r="F41" s="102">
        <v>3536</v>
      </c>
      <c r="G41" s="102">
        <v>3516</v>
      </c>
      <c r="H41" s="102">
        <v>4310</v>
      </c>
      <c r="I41" s="102">
        <v>1734</v>
      </c>
      <c r="J41" s="102">
        <v>2360</v>
      </c>
      <c r="K41" s="102">
        <v>3871</v>
      </c>
      <c r="L41" s="102">
        <v>2462</v>
      </c>
      <c r="M41" s="102">
        <v>1791</v>
      </c>
      <c r="N41" s="103">
        <v>38151</v>
      </c>
    </row>
    <row r="42" spans="1:14" ht="25.5" customHeight="1" x14ac:dyDescent="0.2">
      <c r="A42" s="226" t="s">
        <v>293</v>
      </c>
      <c r="B42" s="235"/>
      <c r="C42" s="235"/>
      <c r="D42" s="235"/>
      <c r="E42" s="235"/>
      <c r="F42" s="235"/>
      <c r="G42" s="235"/>
      <c r="H42" s="235"/>
      <c r="I42" s="235"/>
      <c r="J42" s="235"/>
      <c r="K42" s="235"/>
      <c r="L42" s="235"/>
      <c r="M42" s="235"/>
      <c r="N42" s="235"/>
    </row>
  </sheetData>
  <mergeCells count="16">
    <mergeCell ref="A42:N42"/>
    <mergeCell ref="A2:A3"/>
    <mergeCell ref="D2:D3"/>
    <mergeCell ref="J2:J3"/>
    <mergeCell ref="A1:N1"/>
    <mergeCell ref="B2:B3"/>
    <mergeCell ref="C2:C3"/>
    <mergeCell ref="E2:E3"/>
    <mergeCell ref="F2:F3"/>
    <mergeCell ref="G2:G3"/>
    <mergeCell ref="H2:H3"/>
    <mergeCell ref="I2:I3"/>
    <mergeCell ref="N2:N3"/>
    <mergeCell ref="K2:K3"/>
    <mergeCell ref="L2:L3"/>
    <mergeCell ref="M2:M3"/>
  </mergeCells>
  <phoneticPr fontId="2" type="noConversion"/>
  <pageMargins left="0.74803149606299213" right="0.74803149606299213" top="0.98425196850393704" bottom="0.98425196850393704" header="0.51181102362204722" footer="0.51181102362204722"/>
  <pageSetup paperSize="9" scale="9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A3A89-C61D-4B02-939F-1604405D1DE1}">
  <sheetPr codeName="Blad29"/>
  <dimension ref="A1:N42"/>
  <sheetViews>
    <sheetView zoomScaleNormal="100" workbookViewId="0">
      <selection sqref="A1:N1"/>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10"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9" t="s">
        <v>213</v>
      </c>
      <c r="B1" s="219"/>
      <c r="C1" s="219"/>
      <c r="D1" s="219"/>
      <c r="E1" s="219"/>
      <c r="F1" s="219"/>
      <c r="G1" s="219"/>
      <c r="H1" s="219"/>
      <c r="I1" s="219"/>
      <c r="J1" s="219"/>
      <c r="K1" s="219"/>
      <c r="L1" s="219"/>
      <c r="M1" s="219"/>
      <c r="N1" s="219"/>
    </row>
    <row r="2" spans="1:14" ht="11.25" customHeight="1" x14ac:dyDescent="0.2">
      <c r="A2" s="232" t="s">
        <v>139</v>
      </c>
      <c r="B2" s="230" t="s">
        <v>216</v>
      </c>
      <c r="C2" s="228" t="s">
        <v>92</v>
      </c>
      <c r="D2" s="228" t="s">
        <v>93</v>
      </c>
      <c r="E2" s="228" t="s">
        <v>134</v>
      </c>
      <c r="F2" s="230" t="s">
        <v>219</v>
      </c>
      <c r="G2" s="228" t="s">
        <v>135</v>
      </c>
      <c r="H2" s="228" t="s">
        <v>96</v>
      </c>
      <c r="I2" s="228" t="s">
        <v>136</v>
      </c>
      <c r="J2" s="228" t="s">
        <v>98</v>
      </c>
      <c r="K2" s="230" t="s">
        <v>198</v>
      </c>
      <c r="L2" s="228" t="s">
        <v>137</v>
      </c>
      <c r="M2" s="228" t="s">
        <v>138</v>
      </c>
      <c r="N2" s="232" t="s">
        <v>101</v>
      </c>
    </row>
    <row r="3" spans="1:14" x14ac:dyDescent="0.2">
      <c r="A3" s="233"/>
      <c r="B3" s="229"/>
      <c r="C3" s="229"/>
      <c r="D3" s="231"/>
      <c r="E3" s="229"/>
      <c r="F3" s="229"/>
      <c r="G3" s="229"/>
      <c r="H3" s="229"/>
      <c r="I3" s="229"/>
      <c r="J3" s="231"/>
      <c r="K3" s="229"/>
      <c r="L3" s="229"/>
      <c r="M3" s="229"/>
      <c r="N3" s="234"/>
    </row>
    <row r="4" spans="1:14" hidden="1" x14ac:dyDescent="0.2">
      <c r="A4" s="104" t="s">
        <v>410</v>
      </c>
      <c r="B4" s="100" t="s">
        <v>411</v>
      </c>
      <c r="C4" s="100" t="s">
        <v>412</v>
      </c>
      <c r="D4" s="100" t="s">
        <v>413</v>
      </c>
      <c r="E4" s="100" t="s">
        <v>414</v>
      </c>
      <c r="F4" s="100" t="s">
        <v>415</v>
      </c>
      <c r="G4" s="100" t="s">
        <v>416</v>
      </c>
      <c r="H4" s="100" t="s">
        <v>417</v>
      </c>
      <c r="I4" s="100" t="s">
        <v>418</v>
      </c>
      <c r="J4" s="100" t="s">
        <v>419</v>
      </c>
      <c r="K4" s="100" t="s">
        <v>420</v>
      </c>
      <c r="L4" s="100" t="s">
        <v>421</v>
      </c>
      <c r="M4" s="100" t="s">
        <v>422</v>
      </c>
      <c r="N4" s="101" t="s">
        <v>423</v>
      </c>
    </row>
    <row r="5" spans="1:14" x14ac:dyDescent="0.2">
      <c r="A5" s="100" t="s">
        <v>227</v>
      </c>
      <c r="B5" s="100">
        <v>393</v>
      </c>
      <c r="C5" s="100">
        <v>191</v>
      </c>
      <c r="D5" s="100">
        <v>87</v>
      </c>
      <c r="E5" s="100">
        <v>66</v>
      </c>
      <c r="F5" s="100">
        <v>133</v>
      </c>
      <c r="G5" s="100">
        <v>162</v>
      </c>
      <c r="H5" s="100">
        <v>213</v>
      </c>
      <c r="I5" s="100">
        <v>91</v>
      </c>
      <c r="J5" s="100">
        <v>148</v>
      </c>
      <c r="K5" s="100">
        <v>211</v>
      </c>
      <c r="L5" s="100">
        <v>123</v>
      </c>
      <c r="M5" s="100">
        <v>168</v>
      </c>
      <c r="N5" s="101">
        <v>1986</v>
      </c>
    </row>
    <row r="6" spans="1:14" x14ac:dyDescent="0.2">
      <c r="A6" s="100" t="s">
        <v>228</v>
      </c>
      <c r="B6" s="100">
        <v>393</v>
      </c>
      <c r="C6" s="100">
        <v>207</v>
      </c>
      <c r="D6" s="100">
        <v>92</v>
      </c>
      <c r="E6" s="100">
        <v>60</v>
      </c>
      <c r="F6" s="100">
        <v>130</v>
      </c>
      <c r="G6" s="100">
        <v>165</v>
      </c>
      <c r="H6" s="100">
        <v>236</v>
      </c>
      <c r="I6" s="100">
        <v>80</v>
      </c>
      <c r="J6" s="100">
        <v>123</v>
      </c>
      <c r="K6" s="100">
        <v>196</v>
      </c>
      <c r="L6" s="100">
        <v>120</v>
      </c>
      <c r="M6" s="100">
        <v>189</v>
      </c>
      <c r="N6" s="101">
        <v>1991</v>
      </c>
    </row>
    <row r="7" spans="1:14" x14ac:dyDescent="0.2">
      <c r="A7" s="100" t="s">
        <v>229</v>
      </c>
      <c r="B7" s="100">
        <v>397</v>
      </c>
      <c r="C7" s="100">
        <v>204</v>
      </c>
      <c r="D7" s="100">
        <v>71</v>
      </c>
      <c r="E7" s="100">
        <v>65</v>
      </c>
      <c r="F7" s="100">
        <v>125</v>
      </c>
      <c r="G7" s="100">
        <v>168</v>
      </c>
      <c r="H7" s="100">
        <v>228</v>
      </c>
      <c r="I7" s="100">
        <v>84</v>
      </c>
      <c r="J7" s="100">
        <v>127</v>
      </c>
      <c r="K7" s="100">
        <v>194</v>
      </c>
      <c r="L7" s="100">
        <v>115</v>
      </c>
      <c r="M7" s="100">
        <v>178</v>
      </c>
      <c r="N7" s="101">
        <v>1956</v>
      </c>
    </row>
    <row r="8" spans="1:14" x14ac:dyDescent="0.2">
      <c r="A8" s="100" t="s">
        <v>230</v>
      </c>
      <c r="B8" s="100">
        <v>397</v>
      </c>
      <c r="C8" s="100">
        <v>216</v>
      </c>
      <c r="D8" s="100">
        <v>80</v>
      </c>
      <c r="E8" s="100">
        <v>58</v>
      </c>
      <c r="F8" s="100">
        <v>118</v>
      </c>
      <c r="G8" s="100">
        <v>157</v>
      </c>
      <c r="H8" s="100">
        <v>205</v>
      </c>
      <c r="I8" s="100">
        <v>83</v>
      </c>
      <c r="J8" s="100">
        <v>122</v>
      </c>
      <c r="K8" s="100">
        <v>192</v>
      </c>
      <c r="L8" s="100">
        <v>113</v>
      </c>
      <c r="M8" s="100">
        <v>158</v>
      </c>
      <c r="N8" s="101">
        <v>1899</v>
      </c>
    </row>
    <row r="9" spans="1:14" x14ac:dyDescent="0.2">
      <c r="A9" s="100" t="s">
        <v>231</v>
      </c>
      <c r="B9" s="100">
        <v>401</v>
      </c>
      <c r="C9" s="100">
        <v>217</v>
      </c>
      <c r="D9" s="100">
        <v>77</v>
      </c>
      <c r="E9" s="100">
        <v>52</v>
      </c>
      <c r="F9" s="100">
        <v>117</v>
      </c>
      <c r="G9" s="100">
        <v>153</v>
      </c>
      <c r="H9" s="100">
        <v>195</v>
      </c>
      <c r="I9" s="100">
        <v>66</v>
      </c>
      <c r="J9" s="100">
        <v>116</v>
      </c>
      <c r="K9" s="100">
        <v>169</v>
      </c>
      <c r="L9" s="100">
        <v>128</v>
      </c>
      <c r="M9" s="100">
        <v>170</v>
      </c>
      <c r="N9" s="101">
        <v>1861</v>
      </c>
    </row>
    <row r="10" spans="1:14" x14ac:dyDescent="0.2">
      <c r="A10" s="100" t="s">
        <v>232</v>
      </c>
      <c r="B10" s="100">
        <v>452</v>
      </c>
      <c r="C10" s="100">
        <v>210</v>
      </c>
      <c r="D10" s="100">
        <v>83</v>
      </c>
      <c r="E10" s="100">
        <v>52</v>
      </c>
      <c r="F10" s="100">
        <v>126</v>
      </c>
      <c r="G10" s="100">
        <v>150</v>
      </c>
      <c r="H10" s="100">
        <v>190</v>
      </c>
      <c r="I10" s="100">
        <v>79</v>
      </c>
      <c r="J10" s="100">
        <v>121</v>
      </c>
      <c r="K10" s="100">
        <v>162</v>
      </c>
      <c r="L10" s="100">
        <v>151</v>
      </c>
      <c r="M10" s="100">
        <v>168</v>
      </c>
      <c r="N10" s="101">
        <v>1944</v>
      </c>
    </row>
    <row r="11" spans="1:14" x14ac:dyDescent="0.2">
      <c r="A11" s="100" t="s">
        <v>233</v>
      </c>
      <c r="B11" s="100">
        <v>447</v>
      </c>
      <c r="C11" s="100">
        <v>223</v>
      </c>
      <c r="D11" s="100">
        <v>87</v>
      </c>
      <c r="E11" s="100">
        <v>62</v>
      </c>
      <c r="F11" s="100">
        <v>141</v>
      </c>
      <c r="G11" s="100">
        <v>149</v>
      </c>
      <c r="H11" s="100">
        <v>192</v>
      </c>
      <c r="I11" s="100">
        <v>78</v>
      </c>
      <c r="J11" s="100">
        <v>123</v>
      </c>
      <c r="K11" s="100">
        <v>168</v>
      </c>
      <c r="L11" s="100">
        <v>158</v>
      </c>
      <c r="M11" s="100">
        <v>171</v>
      </c>
      <c r="N11" s="101">
        <v>1999</v>
      </c>
    </row>
    <row r="12" spans="1:14" x14ac:dyDescent="0.2">
      <c r="A12" s="100" t="s">
        <v>234</v>
      </c>
      <c r="B12" s="100">
        <v>428</v>
      </c>
      <c r="C12" s="100">
        <v>214</v>
      </c>
      <c r="D12" s="100">
        <v>83</v>
      </c>
      <c r="E12" s="100">
        <v>59</v>
      </c>
      <c r="F12" s="100">
        <v>140</v>
      </c>
      <c r="G12" s="100">
        <v>138</v>
      </c>
      <c r="H12" s="100">
        <v>186</v>
      </c>
      <c r="I12" s="100">
        <v>66</v>
      </c>
      <c r="J12" s="100">
        <v>106</v>
      </c>
      <c r="K12" s="100">
        <v>167</v>
      </c>
      <c r="L12" s="100">
        <v>161</v>
      </c>
      <c r="M12" s="100">
        <v>173</v>
      </c>
      <c r="N12" s="101">
        <v>1921</v>
      </c>
    </row>
    <row r="13" spans="1:14" x14ac:dyDescent="0.2">
      <c r="A13" s="100" t="s">
        <v>235</v>
      </c>
      <c r="B13" s="100">
        <v>385</v>
      </c>
      <c r="C13" s="100">
        <v>213</v>
      </c>
      <c r="D13" s="100">
        <v>81</v>
      </c>
      <c r="E13" s="100">
        <v>66</v>
      </c>
      <c r="F13" s="100">
        <v>108</v>
      </c>
      <c r="G13" s="100">
        <v>133</v>
      </c>
      <c r="H13" s="100">
        <v>178</v>
      </c>
      <c r="I13" s="100">
        <v>64</v>
      </c>
      <c r="J13" s="100">
        <v>102</v>
      </c>
      <c r="K13" s="100">
        <v>157</v>
      </c>
      <c r="L13" s="100">
        <v>153</v>
      </c>
      <c r="M13" s="100">
        <v>159</v>
      </c>
      <c r="N13" s="101">
        <v>1799</v>
      </c>
    </row>
    <row r="14" spans="1:14" x14ac:dyDescent="0.2">
      <c r="A14" s="100" t="s">
        <v>236</v>
      </c>
      <c r="B14" s="100">
        <v>337</v>
      </c>
      <c r="C14" s="100">
        <v>214</v>
      </c>
      <c r="D14" s="100">
        <v>78</v>
      </c>
      <c r="E14" s="100">
        <v>63</v>
      </c>
      <c r="F14" s="100">
        <v>120</v>
      </c>
      <c r="G14" s="100">
        <v>131</v>
      </c>
      <c r="H14" s="100">
        <v>171</v>
      </c>
      <c r="I14" s="100">
        <v>64</v>
      </c>
      <c r="J14" s="100">
        <v>107</v>
      </c>
      <c r="K14" s="100">
        <v>163</v>
      </c>
      <c r="L14" s="100">
        <v>133</v>
      </c>
      <c r="M14" s="100">
        <v>148</v>
      </c>
      <c r="N14" s="101">
        <v>1729</v>
      </c>
    </row>
    <row r="15" spans="1:14" x14ac:dyDescent="0.2">
      <c r="A15" s="100" t="s">
        <v>237</v>
      </c>
      <c r="B15" s="100">
        <v>373</v>
      </c>
      <c r="C15" s="100">
        <v>267</v>
      </c>
      <c r="D15" s="100">
        <v>106</v>
      </c>
      <c r="E15" s="100">
        <v>72</v>
      </c>
      <c r="F15" s="100">
        <v>149</v>
      </c>
      <c r="G15" s="100">
        <v>183</v>
      </c>
      <c r="H15" s="100">
        <v>240</v>
      </c>
      <c r="I15" s="100">
        <v>96</v>
      </c>
      <c r="J15" s="100">
        <v>135</v>
      </c>
      <c r="K15" s="100">
        <v>211</v>
      </c>
      <c r="L15" s="100">
        <v>137</v>
      </c>
      <c r="M15" s="100">
        <v>173</v>
      </c>
      <c r="N15" s="101">
        <v>2142</v>
      </c>
    </row>
    <row r="16" spans="1:14" x14ac:dyDescent="0.2">
      <c r="A16" s="100" t="s">
        <v>238</v>
      </c>
      <c r="B16" s="100">
        <v>391</v>
      </c>
      <c r="C16" s="100">
        <v>282</v>
      </c>
      <c r="D16" s="100">
        <v>116</v>
      </c>
      <c r="E16" s="100">
        <v>74</v>
      </c>
      <c r="F16" s="100">
        <v>167</v>
      </c>
      <c r="G16" s="100">
        <v>209</v>
      </c>
      <c r="H16" s="100">
        <v>270</v>
      </c>
      <c r="I16" s="100">
        <v>102</v>
      </c>
      <c r="J16" s="100">
        <v>154</v>
      </c>
      <c r="K16" s="100">
        <v>242</v>
      </c>
      <c r="L16" s="100">
        <v>154</v>
      </c>
      <c r="M16" s="100">
        <v>184</v>
      </c>
      <c r="N16" s="101">
        <v>2345</v>
      </c>
    </row>
    <row r="17" spans="1:14" x14ac:dyDescent="0.2">
      <c r="A17" s="100" t="s">
        <v>239</v>
      </c>
      <c r="B17" s="100">
        <v>416</v>
      </c>
      <c r="C17" s="100">
        <v>288</v>
      </c>
      <c r="D17" s="100">
        <v>136</v>
      </c>
      <c r="E17" s="100">
        <v>72</v>
      </c>
      <c r="F17" s="100">
        <v>177</v>
      </c>
      <c r="G17" s="100">
        <v>228</v>
      </c>
      <c r="H17" s="100">
        <v>301</v>
      </c>
      <c r="I17" s="100">
        <v>120</v>
      </c>
      <c r="J17" s="100">
        <v>183</v>
      </c>
      <c r="K17" s="100">
        <v>270</v>
      </c>
      <c r="L17" s="100">
        <v>154</v>
      </c>
      <c r="M17" s="100">
        <v>215</v>
      </c>
      <c r="N17" s="101">
        <v>2560</v>
      </c>
    </row>
    <row r="18" spans="1:14" x14ac:dyDescent="0.2">
      <c r="A18" s="100" t="s">
        <v>240</v>
      </c>
      <c r="B18" s="100">
        <v>431</v>
      </c>
      <c r="C18" s="100">
        <v>276</v>
      </c>
      <c r="D18" s="100">
        <v>114</v>
      </c>
      <c r="E18" s="100">
        <v>62</v>
      </c>
      <c r="F18" s="100">
        <v>160</v>
      </c>
      <c r="G18" s="100">
        <v>212</v>
      </c>
      <c r="H18" s="100">
        <v>280</v>
      </c>
      <c r="I18" s="100">
        <v>107</v>
      </c>
      <c r="J18" s="100">
        <v>174</v>
      </c>
      <c r="K18" s="100">
        <v>236</v>
      </c>
      <c r="L18" s="100">
        <v>148</v>
      </c>
      <c r="M18" s="100">
        <v>187</v>
      </c>
      <c r="N18" s="101">
        <v>2387</v>
      </c>
    </row>
    <row r="19" spans="1:14" x14ac:dyDescent="0.2">
      <c r="A19" s="100" t="s">
        <v>241</v>
      </c>
      <c r="B19" s="100">
        <v>420</v>
      </c>
      <c r="C19" s="100">
        <v>262</v>
      </c>
      <c r="D19" s="100">
        <v>110</v>
      </c>
      <c r="E19" s="100">
        <v>69</v>
      </c>
      <c r="F19" s="100">
        <v>145</v>
      </c>
      <c r="G19" s="100">
        <v>194</v>
      </c>
      <c r="H19" s="100">
        <v>254</v>
      </c>
      <c r="I19" s="100">
        <v>101</v>
      </c>
      <c r="J19" s="100">
        <v>175</v>
      </c>
      <c r="K19" s="100">
        <v>196</v>
      </c>
      <c r="L19" s="100">
        <v>145</v>
      </c>
      <c r="M19" s="100">
        <v>183</v>
      </c>
      <c r="N19" s="101">
        <v>2254</v>
      </c>
    </row>
    <row r="20" spans="1:14" x14ac:dyDescent="0.2">
      <c r="A20" s="100" t="s">
        <v>242</v>
      </c>
      <c r="B20" s="100">
        <v>393</v>
      </c>
      <c r="C20" s="100">
        <v>251</v>
      </c>
      <c r="D20" s="100">
        <v>112</v>
      </c>
      <c r="E20" s="100">
        <v>70</v>
      </c>
      <c r="F20" s="100">
        <v>146</v>
      </c>
      <c r="G20" s="100">
        <v>160</v>
      </c>
      <c r="H20" s="100">
        <v>235</v>
      </c>
      <c r="I20" s="100">
        <v>96</v>
      </c>
      <c r="J20" s="100">
        <v>164</v>
      </c>
      <c r="K20" s="100">
        <v>175</v>
      </c>
      <c r="L20" s="100">
        <v>145</v>
      </c>
      <c r="M20" s="100">
        <v>181</v>
      </c>
      <c r="N20" s="101">
        <v>2128</v>
      </c>
    </row>
    <row r="21" spans="1:14" x14ac:dyDescent="0.2">
      <c r="A21" s="100" t="s">
        <v>243</v>
      </c>
      <c r="B21" s="100">
        <v>388</v>
      </c>
      <c r="C21" s="100">
        <v>231</v>
      </c>
      <c r="D21" s="100">
        <v>101</v>
      </c>
      <c r="E21" s="100">
        <v>62</v>
      </c>
      <c r="F21" s="100">
        <v>140</v>
      </c>
      <c r="G21" s="100">
        <v>148</v>
      </c>
      <c r="H21" s="100">
        <v>235</v>
      </c>
      <c r="I21" s="100">
        <v>93</v>
      </c>
      <c r="J21" s="100">
        <v>174</v>
      </c>
      <c r="K21" s="100">
        <v>163</v>
      </c>
      <c r="L21" s="100">
        <v>150</v>
      </c>
      <c r="M21" s="100">
        <v>189</v>
      </c>
      <c r="N21" s="101">
        <v>2074</v>
      </c>
    </row>
    <row r="22" spans="1:14" x14ac:dyDescent="0.2">
      <c r="A22" s="100" t="s">
        <v>424</v>
      </c>
      <c r="B22" s="100">
        <v>411</v>
      </c>
      <c r="C22" s="100">
        <v>243</v>
      </c>
      <c r="D22" s="100">
        <v>93</v>
      </c>
      <c r="E22" s="100">
        <v>58</v>
      </c>
      <c r="F22" s="100">
        <v>129</v>
      </c>
      <c r="G22" s="100">
        <v>155</v>
      </c>
      <c r="H22" s="100">
        <v>241</v>
      </c>
      <c r="I22" s="100">
        <v>84</v>
      </c>
      <c r="J22" s="100">
        <v>170</v>
      </c>
      <c r="K22" s="100">
        <v>186</v>
      </c>
      <c r="L22" s="100">
        <v>163</v>
      </c>
      <c r="M22" s="100">
        <v>198</v>
      </c>
      <c r="N22" s="101">
        <v>2131</v>
      </c>
    </row>
    <row r="23" spans="1:14" x14ac:dyDescent="0.2">
      <c r="A23" s="100" t="s">
        <v>425</v>
      </c>
      <c r="B23" s="100">
        <v>416</v>
      </c>
      <c r="C23" s="100">
        <v>235</v>
      </c>
      <c r="D23" s="100">
        <v>93</v>
      </c>
      <c r="E23" s="100">
        <v>51</v>
      </c>
      <c r="F23" s="100">
        <v>134</v>
      </c>
      <c r="G23" s="100">
        <v>167</v>
      </c>
      <c r="H23" s="100">
        <v>226</v>
      </c>
      <c r="I23" s="100">
        <v>72</v>
      </c>
      <c r="J23" s="100">
        <v>172</v>
      </c>
      <c r="K23" s="100">
        <v>165</v>
      </c>
      <c r="L23" s="100">
        <v>157</v>
      </c>
      <c r="M23" s="100">
        <v>200</v>
      </c>
      <c r="N23" s="101">
        <v>2088</v>
      </c>
    </row>
    <row r="24" spans="1:14" x14ac:dyDescent="0.2">
      <c r="A24" s="100" t="s">
        <v>426</v>
      </c>
      <c r="B24" s="100">
        <v>382</v>
      </c>
      <c r="C24" s="100">
        <v>223</v>
      </c>
      <c r="D24" s="100">
        <v>90</v>
      </c>
      <c r="E24" s="100">
        <v>61</v>
      </c>
      <c r="F24" s="100">
        <v>110</v>
      </c>
      <c r="G24" s="100">
        <v>149</v>
      </c>
      <c r="H24" s="100">
        <v>221</v>
      </c>
      <c r="I24" s="100">
        <v>75</v>
      </c>
      <c r="J24" s="100">
        <v>157</v>
      </c>
      <c r="K24" s="100">
        <v>152</v>
      </c>
      <c r="L24" s="100">
        <v>150</v>
      </c>
      <c r="M24" s="100">
        <v>187</v>
      </c>
      <c r="N24" s="101">
        <v>1957</v>
      </c>
    </row>
    <row r="25" spans="1:14" x14ac:dyDescent="0.2">
      <c r="A25" s="100" t="s">
        <v>427</v>
      </c>
      <c r="B25" s="100">
        <v>383</v>
      </c>
      <c r="C25" s="100">
        <v>220</v>
      </c>
      <c r="D25" s="100">
        <v>79</v>
      </c>
      <c r="E25" s="100">
        <v>51</v>
      </c>
      <c r="F25" s="100">
        <v>110</v>
      </c>
      <c r="G25" s="100">
        <v>135</v>
      </c>
      <c r="H25" s="100">
        <v>212</v>
      </c>
      <c r="I25" s="100">
        <v>75</v>
      </c>
      <c r="J25" s="100">
        <v>141</v>
      </c>
      <c r="K25" s="100">
        <v>131</v>
      </c>
      <c r="L25" s="100">
        <v>134</v>
      </c>
      <c r="M25" s="100">
        <v>174</v>
      </c>
      <c r="N25" s="101">
        <v>1845</v>
      </c>
    </row>
    <row r="26" spans="1:14" x14ac:dyDescent="0.2">
      <c r="A26" s="100" t="s">
        <v>428</v>
      </c>
      <c r="B26" s="100">
        <v>364</v>
      </c>
      <c r="C26" s="100">
        <v>209</v>
      </c>
      <c r="D26" s="100">
        <v>78</v>
      </c>
      <c r="E26" s="100">
        <v>47</v>
      </c>
      <c r="F26" s="100">
        <v>116</v>
      </c>
      <c r="G26" s="100">
        <v>121</v>
      </c>
      <c r="H26" s="100">
        <v>207</v>
      </c>
      <c r="I26" s="100">
        <v>72</v>
      </c>
      <c r="J26" s="100">
        <v>143</v>
      </c>
      <c r="K26" s="100">
        <v>131</v>
      </c>
      <c r="L26" s="100">
        <v>120</v>
      </c>
      <c r="M26" s="100">
        <v>165</v>
      </c>
      <c r="N26" s="101">
        <v>1773</v>
      </c>
    </row>
    <row r="27" spans="1:14" x14ac:dyDescent="0.2">
      <c r="A27" s="100" t="s">
        <v>429</v>
      </c>
      <c r="B27" s="100">
        <v>423</v>
      </c>
      <c r="C27" s="100">
        <v>245</v>
      </c>
      <c r="D27" s="100">
        <v>115</v>
      </c>
      <c r="E27" s="100">
        <v>69</v>
      </c>
      <c r="F27" s="100">
        <v>148</v>
      </c>
      <c r="G27" s="100">
        <v>156</v>
      </c>
      <c r="H27" s="100">
        <v>271</v>
      </c>
      <c r="I27" s="100">
        <v>87</v>
      </c>
      <c r="J27" s="100">
        <v>183</v>
      </c>
      <c r="K27" s="100">
        <v>196</v>
      </c>
      <c r="L27" s="100">
        <v>134</v>
      </c>
      <c r="M27" s="100">
        <v>189</v>
      </c>
      <c r="N27" s="101">
        <v>2216</v>
      </c>
    </row>
    <row r="28" spans="1:14" x14ac:dyDescent="0.2">
      <c r="A28" s="100" t="s">
        <v>430</v>
      </c>
      <c r="B28" s="100">
        <v>412</v>
      </c>
      <c r="C28" s="100">
        <v>263</v>
      </c>
      <c r="D28" s="100">
        <v>123</v>
      </c>
      <c r="E28" s="100">
        <v>72</v>
      </c>
      <c r="F28" s="100">
        <v>167</v>
      </c>
      <c r="G28" s="100">
        <v>180</v>
      </c>
      <c r="H28" s="100">
        <v>285</v>
      </c>
      <c r="I28" s="100">
        <v>106</v>
      </c>
      <c r="J28" s="100">
        <v>194</v>
      </c>
      <c r="K28" s="100">
        <v>213</v>
      </c>
      <c r="L28" s="100">
        <v>148</v>
      </c>
      <c r="M28" s="100">
        <v>210</v>
      </c>
      <c r="N28" s="101">
        <v>2373</v>
      </c>
    </row>
    <row r="29" spans="1:14" x14ac:dyDescent="0.2">
      <c r="A29" s="100" t="s">
        <v>431</v>
      </c>
      <c r="B29" s="100">
        <v>441</v>
      </c>
      <c r="C29" s="100">
        <v>305</v>
      </c>
      <c r="D29" s="100">
        <v>139</v>
      </c>
      <c r="E29" s="100">
        <v>75</v>
      </c>
      <c r="F29" s="100">
        <v>170</v>
      </c>
      <c r="G29" s="100">
        <v>200</v>
      </c>
      <c r="H29" s="100">
        <v>317</v>
      </c>
      <c r="I29" s="100">
        <v>103</v>
      </c>
      <c r="J29" s="100">
        <v>199</v>
      </c>
      <c r="K29" s="100">
        <v>248</v>
      </c>
      <c r="L29" s="100">
        <v>166</v>
      </c>
      <c r="M29" s="100">
        <v>218</v>
      </c>
      <c r="N29" s="101">
        <v>2581</v>
      </c>
    </row>
    <row r="30" spans="1:14" x14ac:dyDescent="0.2">
      <c r="A30" s="100" t="s">
        <v>432</v>
      </c>
      <c r="B30" s="100">
        <v>423</v>
      </c>
      <c r="C30" s="100">
        <v>297</v>
      </c>
      <c r="D30" s="100">
        <v>122</v>
      </c>
      <c r="E30" s="100">
        <v>73</v>
      </c>
      <c r="F30" s="100">
        <v>160</v>
      </c>
      <c r="G30" s="100">
        <v>186</v>
      </c>
      <c r="H30" s="100">
        <v>323</v>
      </c>
      <c r="I30" s="100">
        <v>96</v>
      </c>
      <c r="J30" s="100">
        <v>172</v>
      </c>
      <c r="K30" s="100">
        <v>229</v>
      </c>
      <c r="L30" s="100">
        <v>164</v>
      </c>
      <c r="M30" s="100">
        <v>210</v>
      </c>
      <c r="N30" s="101">
        <v>2455</v>
      </c>
    </row>
    <row r="31" spans="1:14" x14ac:dyDescent="0.2">
      <c r="A31" s="100" t="s">
        <v>433</v>
      </c>
      <c r="B31" s="100">
        <v>433</v>
      </c>
      <c r="C31" s="100">
        <v>278</v>
      </c>
      <c r="D31" s="100">
        <v>112</v>
      </c>
      <c r="E31" s="100">
        <v>73</v>
      </c>
      <c r="F31" s="100">
        <v>153</v>
      </c>
      <c r="G31" s="100">
        <v>186</v>
      </c>
      <c r="H31" s="100">
        <v>306</v>
      </c>
      <c r="I31" s="100">
        <v>97</v>
      </c>
      <c r="J31" s="100">
        <v>171</v>
      </c>
      <c r="K31" s="100">
        <v>215</v>
      </c>
      <c r="L31" s="100">
        <v>150</v>
      </c>
      <c r="M31" s="100">
        <v>100</v>
      </c>
      <c r="N31" s="101">
        <v>2274</v>
      </c>
    </row>
    <row r="32" spans="1:14" x14ac:dyDescent="0.2">
      <c r="A32" s="100" t="s">
        <v>434</v>
      </c>
      <c r="B32" s="100">
        <v>382</v>
      </c>
      <c r="C32" s="100">
        <v>264</v>
      </c>
      <c r="D32" s="100">
        <v>107</v>
      </c>
      <c r="E32" s="100">
        <v>61</v>
      </c>
      <c r="F32" s="100">
        <v>135</v>
      </c>
      <c r="G32" s="100">
        <v>168</v>
      </c>
      <c r="H32" s="100">
        <v>254</v>
      </c>
      <c r="I32" s="100">
        <v>102</v>
      </c>
      <c r="J32" s="100">
        <v>147</v>
      </c>
      <c r="K32" s="100">
        <v>201</v>
      </c>
      <c r="L32" s="100">
        <v>129</v>
      </c>
      <c r="M32" s="100">
        <v>102</v>
      </c>
      <c r="N32" s="101">
        <v>2052</v>
      </c>
    </row>
    <row r="33" spans="1:14" x14ac:dyDescent="0.2">
      <c r="A33" s="100" t="s">
        <v>435</v>
      </c>
      <c r="B33" s="100">
        <v>339</v>
      </c>
      <c r="C33" s="100">
        <v>229</v>
      </c>
      <c r="D33" s="100">
        <v>104</v>
      </c>
      <c r="E33" s="100">
        <v>56</v>
      </c>
      <c r="F33" s="100">
        <v>135</v>
      </c>
      <c r="G33" s="100">
        <v>140</v>
      </c>
      <c r="H33" s="100">
        <v>233</v>
      </c>
      <c r="I33" s="100">
        <v>98</v>
      </c>
      <c r="J33" s="100">
        <v>132</v>
      </c>
      <c r="K33" s="100">
        <v>206</v>
      </c>
      <c r="L33" s="100">
        <v>124</v>
      </c>
      <c r="M33" s="100">
        <v>87</v>
      </c>
      <c r="N33" s="101">
        <v>1883</v>
      </c>
    </row>
    <row r="34" spans="1:14" x14ac:dyDescent="0.2">
      <c r="A34" s="100" t="s">
        <v>436</v>
      </c>
      <c r="B34" s="100">
        <v>375</v>
      </c>
      <c r="C34" s="100">
        <v>232</v>
      </c>
      <c r="D34" s="100">
        <v>99</v>
      </c>
      <c r="E34" s="100">
        <v>69</v>
      </c>
      <c r="F34" s="100">
        <v>134</v>
      </c>
      <c r="G34" s="100">
        <v>140</v>
      </c>
      <c r="H34" s="100">
        <v>242</v>
      </c>
      <c r="I34" s="100">
        <v>95</v>
      </c>
      <c r="J34" s="100">
        <v>140</v>
      </c>
      <c r="K34" s="100">
        <v>219</v>
      </c>
      <c r="L34" s="100">
        <v>134</v>
      </c>
      <c r="M34" s="100">
        <v>95</v>
      </c>
      <c r="N34" s="101">
        <v>1974</v>
      </c>
    </row>
    <row r="35" spans="1:14" x14ac:dyDescent="0.2">
      <c r="A35" s="100" t="s">
        <v>437</v>
      </c>
      <c r="B35" s="100">
        <v>381</v>
      </c>
      <c r="C35" s="100">
        <v>230</v>
      </c>
      <c r="D35" s="100">
        <v>98</v>
      </c>
      <c r="E35" s="100">
        <v>61</v>
      </c>
      <c r="F35" s="100">
        <v>128</v>
      </c>
      <c r="G35" s="100">
        <v>133</v>
      </c>
      <c r="H35" s="100">
        <v>257</v>
      </c>
      <c r="I35" s="100">
        <v>90</v>
      </c>
      <c r="J35" s="100">
        <v>132</v>
      </c>
      <c r="K35" s="100">
        <v>217</v>
      </c>
      <c r="L35" s="100">
        <v>148</v>
      </c>
      <c r="M35" s="100">
        <v>96</v>
      </c>
      <c r="N35" s="101">
        <v>1971</v>
      </c>
    </row>
    <row r="36" spans="1:14" x14ac:dyDescent="0.2">
      <c r="A36" s="100" t="s">
        <v>438</v>
      </c>
      <c r="B36" s="100">
        <v>365</v>
      </c>
      <c r="C36" s="100">
        <v>247</v>
      </c>
      <c r="D36" s="100">
        <v>95</v>
      </c>
      <c r="E36" s="100">
        <v>66</v>
      </c>
      <c r="F36" s="100">
        <v>125</v>
      </c>
      <c r="G36" s="100">
        <v>139</v>
      </c>
      <c r="H36" s="100">
        <v>252</v>
      </c>
      <c r="I36" s="100">
        <v>86</v>
      </c>
      <c r="J36" s="100">
        <v>145</v>
      </c>
      <c r="K36" s="100">
        <v>208</v>
      </c>
      <c r="L36" s="100">
        <v>132</v>
      </c>
      <c r="M36" s="100">
        <v>97</v>
      </c>
      <c r="N36" s="101">
        <v>1957</v>
      </c>
    </row>
    <row r="37" spans="1:14" x14ac:dyDescent="0.2">
      <c r="A37" s="100" t="s">
        <v>439</v>
      </c>
      <c r="B37" s="100">
        <v>374</v>
      </c>
      <c r="C37" s="100">
        <v>242</v>
      </c>
      <c r="D37" s="100">
        <v>90</v>
      </c>
      <c r="E37" s="100">
        <v>47</v>
      </c>
      <c r="F37" s="100">
        <v>125</v>
      </c>
      <c r="G37" s="100">
        <v>130</v>
      </c>
      <c r="H37" s="100">
        <v>225</v>
      </c>
      <c r="I37" s="100">
        <v>81</v>
      </c>
      <c r="J37" s="100">
        <v>134</v>
      </c>
      <c r="K37" s="100">
        <v>184</v>
      </c>
      <c r="L37" s="100">
        <v>126</v>
      </c>
      <c r="M37" s="100">
        <v>96</v>
      </c>
      <c r="N37" s="101">
        <v>1854</v>
      </c>
    </row>
    <row r="38" spans="1:14" x14ac:dyDescent="0.2">
      <c r="A38" s="100" t="s">
        <v>440</v>
      </c>
      <c r="B38" s="100">
        <v>359</v>
      </c>
      <c r="C38" s="100">
        <v>243</v>
      </c>
      <c r="D38" s="100">
        <v>100</v>
      </c>
      <c r="E38" s="100">
        <v>51</v>
      </c>
      <c r="F38" s="100">
        <v>119</v>
      </c>
      <c r="G38" s="100">
        <v>131</v>
      </c>
      <c r="H38" s="100">
        <v>221</v>
      </c>
      <c r="I38" s="100">
        <v>67</v>
      </c>
      <c r="J38" s="100">
        <v>126</v>
      </c>
      <c r="K38" s="100">
        <v>177</v>
      </c>
      <c r="L38" s="100">
        <v>123</v>
      </c>
      <c r="M38" s="100">
        <v>91</v>
      </c>
      <c r="N38" s="101">
        <v>1808</v>
      </c>
    </row>
    <row r="39" spans="1:14" x14ac:dyDescent="0.2">
      <c r="A39" s="100" t="s">
        <v>441</v>
      </c>
      <c r="B39" s="100">
        <v>364</v>
      </c>
      <c r="C39" s="100">
        <v>285</v>
      </c>
      <c r="D39" s="100">
        <v>117</v>
      </c>
      <c r="E39" s="100">
        <v>76</v>
      </c>
      <c r="F39" s="100">
        <v>136</v>
      </c>
      <c r="G39" s="100">
        <v>171</v>
      </c>
      <c r="H39" s="100">
        <v>266</v>
      </c>
      <c r="I39" s="100">
        <v>106</v>
      </c>
      <c r="J39" s="100">
        <v>150</v>
      </c>
      <c r="K39" s="100">
        <v>219</v>
      </c>
      <c r="L39" s="100">
        <v>131</v>
      </c>
      <c r="M39" s="100">
        <v>102</v>
      </c>
      <c r="N39" s="101">
        <v>2123</v>
      </c>
    </row>
    <row r="40" spans="1:14" x14ac:dyDescent="0.2">
      <c r="A40" s="100" t="s">
        <v>442</v>
      </c>
      <c r="B40" s="100">
        <v>414</v>
      </c>
      <c r="C40" s="100">
        <v>281</v>
      </c>
      <c r="D40" s="100">
        <v>134</v>
      </c>
      <c r="E40" s="100">
        <v>77</v>
      </c>
      <c r="F40" s="100">
        <v>138</v>
      </c>
      <c r="G40" s="100">
        <v>196</v>
      </c>
      <c r="H40" s="100">
        <v>290</v>
      </c>
      <c r="I40" s="100">
        <v>113</v>
      </c>
      <c r="J40" s="100">
        <v>174</v>
      </c>
      <c r="K40" s="100">
        <v>252</v>
      </c>
      <c r="L40" s="100">
        <v>145</v>
      </c>
      <c r="M40" s="100">
        <v>117</v>
      </c>
      <c r="N40" s="101">
        <v>2331</v>
      </c>
    </row>
    <row r="41" spans="1:14" ht="12" thickBot="1" x14ac:dyDescent="0.25">
      <c r="A41" s="102" t="s">
        <v>443</v>
      </c>
      <c r="B41" s="102">
        <v>449</v>
      </c>
      <c r="C41" s="102">
        <v>305</v>
      </c>
      <c r="D41" s="102">
        <v>146</v>
      </c>
      <c r="E41" s="102">
        <v>86</v>
      </c>
      <c r="F41" s="102">
        <v>174</v>
      </c>
      <c r="G41" s="102">
        <v>229</v>
      </c>
      <c r="H41" s="102">
        <v>312</v>
      </c>
      <c r="I41" s="102">
        <v>142</v>
      </c>
      <c r="J41" s="102">
        <v>182</v>
      </c>
      <c r="K41" s="102">
        <v>281</v>
      </c>
      <c r="L41" s="102">
        <v>158</v>
      </c>
      <c r="M41" s="102">
        <v>118</v>
      </c>
      <c r="N41" s="103">
        <v>2582</v>
      </c>
    </row>
    <row r="42" spans="1:14" x14ac:dyDescent="0.2">
      <c r="A42" s="36"/>
    </row>
  </sheetData>
  <mergeCells count="15">
    <mergeCell ref="A1:N1"/>
    <mergeCell ref="B2:B3"/>
    <mergeCell ref="C2:C3"/>
    <mergeCell ref="E2:E3"/>
    <mergeCell ref="F2:F3"/>
    <mergeCell ref="G2:G3"/>
    <mergeCell ref="H2:H3"/>
    <mergeCell ref="I2:I3"/>
    <mergeCell ref="A2:A3"/>
    <mergeCell ref="J2:J3"/>
    <mergeCell ref="N2:N3"/>
    <mergeCell ref="D2:D3"/>
    <mergeCell ref="K2:K3"/>
    <mergeCell ref="L2:L3"/>
    <mergeCell ref="M2:M3"/>
  </mergeCells>
  <pageMargins left="0.74803149606299213" right="0.74803149606299213" top="0.98425196850393704" bottom="0.98425196850393704"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E531-5268-4E53-AD6C-627BF1D1960F}">
  <sheetPr codeName="Blad30"/>
  <dimension ref="A1:N42"/>
  <sheetViews>
    <sheetView zoomScaleNormal="100" workbookViewId="0">
      <selection sqref="A1:N1"/>
    </sheetView>
  </sheetViews>
  <sheetFormatPr defaultColWidth="9.28515625" defaultRowHeight="11.25" x14ac:dyDescent="0.2"/>
  <cols>
    <col min="1" max="1" width="9.5703125" style="27" customWidth="1"/>
    <col min="2" max="2" width="7" style="76" customWidth="1"/>
    <col min="3" max="3" width="8.42578125" style="76" customWidth="1"/>
    <col min="4" max="5" width="7" style="76" customWidth="1"/>
    <col min="6" max="6" width="9.5703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9.42578125" style="77" customWidth="1"/>
    <col min="14" max="14" width="10.28515625" style="27" bestFit="1" customWidth="1"/>
    <col min="15" max="16384" width="9.28515625" style="27"/>
  </cols>
  <sheetData>
    <row r="1" spans="1:14" ht="12" thickBot="1" x14ac:dyDescent="0.25">
      <c r="A1" s="219" t="s">
        <v>220</v>
      </c>
      <c r="B1" s="219"/>
      <c r="C1" s="219"/>
      <c r="D1" s="219"/>
      <c r="E1" s="219"/>
      <c r="F1" s="219"/>
      <c r="G1" s="219"/>
      <c r="H1" s="219"/>
      <c r="I1" s="219"/>
      <c r="J1" s="219"/>
      <c r="K1" s="219"/>
      <c r="L1" s="219"/>
      <c r="M1" s="219"/>
      <c r="N1" s="219"/>
    </row>
    <row r="2" spans="1:14" ht="11.25" customHeight="1" x14ac:dyDescent="0.2">
      <c r="A2" s="232" t="s">
        <v>139</v>
      </c>
      <c r="B2" s="237" t="s">
        <v>216</v>
      </c>
      <c r="C2" s="236" t="s">
        <v>92</v>
      </c>
      <c r="D2" s="236" t="s">
        <v>93</v>
      </c>
      <c r="E2" s="236" t="s">
        <v>134</v>
      </c>
      <c r="F2" s="237" t="s">
        <v>219</v>
      </c>
      <c r="G2" s="236" t="s">
        <v>135</v>
      </c>
      <c r="H2" s="236" t="s">
        <v>96</v>
      </c>
      <c r="I2" s="236" t="s">
        <v>136</v>
      </c>
      <c r="J2" s="236" t="s">
        <v>98</v>
      </c>
      <c r="K2" s="237" t="s">
        <v>199</v>
      </c>
      <c r="L2" s="236" t="s">
        <v>137</v>
      </c>
      <c r="M2" s="228" t="s">
        <v>138</v>
      </c>
      <c r="N2" s="239" t="s">
        <v>101</v>
      </c>
    </row>
    <row r="3" spans="1:14" x14ac:dyDescent="0.2">
      <c r="A3" s="233"/>
      <c r="B3" s="238"/>
      <c r="C3" s="238"/>
      <c r="D3" s="231"/>
      <c r="E3" s="238"/>
      <c r="F3" s="238"/>
      <c r="G3" s="238"/>
      <c r="H3" s="238"/>
      <c r="I3" s="238"/>
      <c r="J3" s="231"/>
      <c r="K3" s="238"/>
      <c r="L3" s="238"/>
      <c r="M3" s="229"/>
      <c r="N3" s="234"/>
    </row>
    <row r="4" spans="1:14" ht="12.75" hidden="1" x14ac:dyDescent="0.2">
      <c r="A4" t="s">
        <v>410</v>
      </c>
      <c r="B4" s="99" t="s">
        <v>411</v>
      </c>
      <c r="C4" s="99" t="s">
        <v>412</v>
      </c>
      <c r="D4" s="146" t="s">
        <v>413</v>
      </c>
      <c r="E4" s="99" t="s">
        <v>414</v>
      </c>
      <c r="F4" s="99" t="s">
        <v>415</v>
      </c>
      <c r="G4" s="99" t="s">
        <v>416</v>
      </c>
      <c r="H4" s="99" t="s">
        <v>417</v>
      </c>
      <c r="I4" s="99" t="s">
        <v>418</v>
      </c>
      <c r="J4" s="146" t="s">
        <v>419</v>
      </c>
      <c r="K4" s="99" t="s">
        <v>420</v>
      </c>
      <c r="L4" s="99" t="s">
        <v>421</v>
      </c>
      <c r="M4" s="145" t="s">
        <v>422</v>
      </c>
      <c r="N4" s="147" t="s">
        <v>423</v>
      </c>
    </row>
    <row r="5" spans="1:14" x14ac:dyDescent="0.2">
      <c r="A5" s="100" t="s">
        <v>227</v>
      </c>
      <c r="B5" s="100">
        <v>637</v>
      </c>
      <c r="C5" s="100">
        <v>320</v>
      </c>
      <c r="D5" s="100">
        <v>114</v>
      </c>
      <c r="E5" s="100">
        <v>83</v>
      </c>
      <c r="F5" s="100">
        <v>178</v>
      </c>
      <c r="G5" s="100">
        <v>236</v>
      </c>
      <c r="H5" s="100">
        <v>333</v>
      </c>
      <c r="I5" s="100">
        <v>116</v>
      </c>
      <c r="J5" s="100">
        <v>209</v>
      </c>
      <c r="K5" s="100">
        <v>281</v>
      </c>
      <c r="L5" s="100">
        <v>198</v>
      </c>
      <c r="M5" s="100">
        <v>247</v>
      </c>
      <c r="N5" s="101">
        <v>2952</v>
      </c>
    </row>
    <row r="6" spans="1:14" x14ac:dyDescent="0.2">
      <c r="A6" s="100" t="s">
        <v>228</v>
      </c>
      <c r="B6" s="100">
        <v>627</v>
      </c>
      <c r="C6" s="100">
        <v>335</v>
      </c>
      <c r="D6" s="100">
        <v>124</v>
      </c>
      <c r="E6" s="100">
        <v>79</v>
      </c>
      <c r="F6" s="100">
        <v>175</v>
      </c>
      <c r="G6" s="100">
        <v>230</v>
      </c>
      <c r="H6" s="100">
        <v>347</v>
      </c>
      <c r="I6" s="100">
        <v>108</v>
      </c>
      <c r="J6" s="100">
        <v>187</v>
      </c>
      <c r="K6" s="100">
        <v>270</v>
      </c>
      <c r="L6" s="100">
        <v>189</v>
      </c>
      <c r="M6" s="100">
        <v>269</v>
      </c>
      <c r="N6" s="101">
        <v>2940</v>
      </c>
    </row>
    <row r="7" spans="1:14" x14ac:dyDescent="0.2">
      <c r="A7" s="100" t="s">
        <v>229</v>
      </c>
      <c r="B7" s="100">
        <v>630</v>
      </c>
      <c r="C7" s="100">
        <v>347</v>
      </c>
      <c r="D7" s="100">
        <v>118</v>
      </c>
      <c r="E7" s="100">
        <v>84</v>
      </c>
      <c r="F7" s="100">
        <v>174</v>
      </c>
      <c r="G7" s="100">
        <v>236</v>
      </c>
      <c r="H7" s="100">
        <v>343</v>
      </c>
      <c r="I7" s="100">
        <v>117</v>
      </c>
      <c r="J7" s="100">
        <v>200</v>
      </c>
      <c r="K7" s="100">
        <v>276</v>
      </c>
      <c r="L7" s="100">
        <v>184</v>
      </c>
      <c r="M7" s="100">
        <v>265</v>
      </c>
      <c r="N7" s="101">
        <v>2974</v>
      </c>
    </row>
    <row r="8" spans="1:14" x14ac:dyDescent="0.2">
      <c r="A8" s="100" t="s">
        <v>230</v>
      </c>
      <c r="B8" s="100">
        <v>639</v>
      </c>
      <c r="C8" s="100">
        <v>363</v>
      </c>
      <c r="D8" s="100">
        <v>128</v>
      </c>
      <c r="E8" s="100">
        <v>81</v>
      </c>
      <c r="F8" s="100">
        <v>170</v>
      </c>
      <c r="G8" s="100">
        <v>226</v>
      </c>
      <c r="H8" s="100">
        <v>327</v>
      </c>
      <c r="I8" s="100">
        <v>120</v>
      </c>
      <c r="J8" s="100">
        <v>205</v>
      </c>
      <c r="K8" s="100">
        <v>288</v>
      </c>
      <c r="L8" s="100">
        <v>185</v>
      </c>
      <c r="M8" s="100">
        <v>246</v>
      </c>
      <c r="N8" s="101">
        <v>2978</v>
      </c>
    </row>
    <row r="9" spans="1:14" x14ac:dyDescent="0.2">
      <c r="A9" s="100" t="s">
        <v>231</v>
      </c>
      <c r="B9" s="100">
        <v>645</v>
      </c>
      <c r="C9" s="100">
        <v>357</v>
      </c>
      <c r="D9" s="100">
        <v>126</v>
      </c>
      <c r="E9" s="100">
        <v>78</v>
      </c>
      <c r="F9" s="100">
        <v>167</v>
      </c>
      <c r="G9" s="100">
        <v>221</v>
      </c>
      <c r="H9" s="100">
        <v>322</v>
      </c>
      <c r="I9" s="100">
        <v>104</v>
      </c>
      <c r="J9" s="100">
        <v>204</v>
      </c>
      <c r="K9" s="100">
        <v>273</v>
      </c>
      <c r="L9" s="100">
        <v>203</v>
      </c>
      <c r="M9" s="100">
        <v>249</v>
      </c>
      <c r="N9" s="101">
        <v>2949</v>
      </c>
    </row>
    <row r="10" spans="1:14" x14ac:dyDescent="0.2">
      <c r="A10" s="100" t="s">
        <v>232</v>
      </c>
      <c r="B10" s="100">
        <v>687</v>
      </c>
      <c r="C10" s="100">
        <v>347</v>
      </c>
      <c r="D10" s="100">
        <v>123</v>
      </c>
      <c r="E10" s="100">
        <v>85</v>
      </c>
      <c r="F10" s="100">
        <v>180</v>
      </c>
      <c r="G10" s="100">
        <v>216</v>
      </c>
      <c r="H10" s="100">
        <v>320</v>
      </c>
      <c r="I10" s="100">
        <v>115</v>
      </c>
      <c r="J10" s="100">
        <v>210</v>
      </c>
      <c r="K10" s="100">
        <v>266</v>
      </c>
      <c r="L10" s="100">
        <v>225</v>
      </c>
      <c r="M10" s="100">
        <v>252</v>
      </c>
      <c r="N10" s="101">
        <v>3026</v>
      </c>
    </row>
    <row r="11" spans="1:14" x14ac:dyDescent="0.2">
      <c r="A11" s="100" t="s">
        <v>233</v>
      </c>
      <c r="B11" s="100">
        <v>684</v>
      </c>
      <c r="C11" s="100">
        <v>364</v>
      </c>
      <c r="D11" s="100">
        <v>125</v>
      </c>
      <c r="E11" s="100">
        <v>92</v>
      </c>
      <c r="F11" s="100">
        <v>194</v>
      </c>
      <c r="G11" s="100">
        <v>220</v>
      </c>
      <c r="H11" s="100">
        <v>320</v>
      </c>
      <c r="I11" s="100">
        <v>117</v>
      </c>
      <c r="J11" s="100">
        <v>211</v>
      </c>
      <c r="K11" s="100">
        <v>272</v>
      </c>
      <c r="L11" s="100">
        <v>227</v>
      </c>
      <c r="M11" s="100">
        <v>256</v>
      </c>
      <c r="N11" s="101">
        <v>3082</v>
      </c>
    </row>
    <row r="12" spans="1:14" x14ac:dyDescent="0.2">
      <c r="A12" s="100" t="s">
        <v>234</v>
      </c>
      <c r="B12" s="100">
        <v>676</v>
      </c>
      <c r="C12" s="100">
        <v>358</v>
      </c>
      <c r="D12" s="100">
        <v>122</v>
      </c>
      <c r="E12" s="100">
        <v>90</v>
      </c>
      <c r="F12" s="100">
        <v>195</v>
      </c>
      <c r="G12" s="100">
        <v>206</v>
      </c>
      <c r="H12" s="100">
        <v>310</v>
      </c>
      <c r="I12" s="100">
        <v>108</v>
      </c>
      <c r="J12" s="100">
        <v>190</v>
      </c>
      <c r="K12" s="100">
        <v>270</v>
      </c>
      <c r="L12" s="100">
        <v>232</v>
      </c>
      <c r="M12" s="100">
        <v>264</v>
      </c>
      <c r="N12" s="101">
        <v>3021</v>
      </c>
    </row>
    <row r="13" spans="1:14" x14ac:dyDescent="0.2">
      <c r="A13" s="100" t="s">
        <v>235</v>
      </c>
      <c r="B13" s="100">
        <v>648</v>
      </c>
      <c r="C13" s="100">
        <v>352</v>
      </c>
      <c r="D13" s="100">
        <v>117</v>
      </c>
      <c r="E13" s="100">
        <v>93</v>
      </c>
      <c r="F13" s="100">
        <v>158</v>
      </c>
      <c r="G13" s="100">
        <v>207</v>
      </c>
      <c r="H13" s="100">
        <v>302</v>
      </c>
      <c r="I13" s="100">
        <v>104</v>
      </c>
      <c r="J13" s="100">
        <v>188</v>
      </c>
      <c r="K13" s="100">
        <v>258</v>
      </c>
      <c r="L13" s="100">
        <v>218</v>
      </c>
      <c r="M13" s="100">
        <v>254</v>
      </c>
      <c r="N13" s="101">
        <v>2899</v>
      </c>
    </row>
    <row r="14" spans="1:14" x14ac:dyDescent="0.2">
      <c r="A14" s="100" t="s">
        <v>236</v>
      </c>
      <c r="B14" s="100">
        <v>604</v>
      </c>
      <c r="C14" s="100">
        <v>349</v>
      </c>
      <c r="D14" s="100">
        <v>117</v>
      </c>
      <c r="E14" s="100">
        <v>90</v>
      </c>
      <c r="F14" s="100">
        <v>166</v>
      </c>
      <c r="G14" s="100">
        <v>208</v>
      </c>
      <c r="H14" s="100">
        <v>298</v>
      </c>
      <c r="I14" s="100">
        <v>109</v>
      </c>
      <c r="J14" s="100">
        <v>192</v>
      </c>
      <c r="K14" s="100">
        <v>266</v>
      </c>
      <c r="L14" s="100">
        <v>199</v>
      </c>
      <c r="M14" s="100">
        <v>252</v>
      </c>
      <c r="N14" s="101">
        <v>2850</v>
      </c>
    </row>
    <row r="15" spans="1:14" x14ac:dyDescent="0.2">
      <c r="A15" s="100" t="s">
        <v>237</v>
      </c>
      <c r="B15" s="100">
        <v>629</v>
      </c>
      <c r="C15" s="100">
        <v>395</v>
      </c>
      <c r="D15" s="100">
        <v>143</v>
      </c>
      <c r="E15" s="100">
        <v>103</v>
      </c>
      <c r="F15" s="100">
        <v>197</v>
      </c>
      <c r="G15" s="100">
        <v>255</v>
      </c>
      <c r="H15" s="100">
        <v>349</v>
      </c>
      <c r="I15" s="100">
        <v>137</v>
      </c>
      <c r="J15" s="100">
        <v>218</v>
      </c>
      <c r="K15" s="100">
        <v>309</v>
      </c>
      <c r="L15" s="100">
        <v>207</v>
      </c>
      <c r="M15" s="100">
        <v>272</v>
      </c>
      <c r="N15" s="101">
        <v>3214</v>
      </c>
    </row>
    <row r="16" spans="1:14" x14ac:dyDescent="0.2">
      <c r="A16" s="100" t="s">
        <v>238</v>
      </c>
      <c r="B16" s="100">
        <v>625</v>
      </c>
      <c r="C16" s="100">
        <v>410</v>
      </c>
      <c r="D16" s="100">
        <v>159</v>
      </c>
      <c r="E16" s="100">
        <v>104</v>
      </c>
      <c r="F16" s="100">
        <v>213</v>
      </c>
      <c r="G16" s="100">
        <v>283</v>
      </c>
      <c r="H16" s="100">
        <v>377</v>
      </c>
      <c r="I16" s="100">
        <v>143</v>
      </c>
      <c r="J16" s="100">
        <v>236</v>
      </c>
      <c r="K16" s="100">
        <v>344</v>
      </c>
      <c r="L16" s="100">
        <v>224</v>
      </c>
      <c r="M16" s="100">
        <v>281</v>
      </c>
      <c r="N16" s="101">
        <v>3399</v>
      </c>
    </row>
    <row r="17" spans="1:14" x14ac:dyDescent="0.2">
      <c r="A17" s="100" t="s">
        <v>239</v>
      </c>
      <c r="B17" s="100">
        <v>643</v>
      </c>
      <c r="C17" s="100">
        <v>410</v>
      </c>
      <c r="D17" s="100">
        <v>182</v>
      </c>
      <c r="E17" s="100">
        <v>105</v>
      </c>
      <c r="F17" s="100">
        <v>222</v>
      </c>
      <c r="G17" s="100">
        <v>305</v>
      </c>
      <c r="H17" s="100">
        <v>407</v>
      </c>
      <c r="I17" s="100">
        <v>161</v>
      </c>
      <c r="J17" s="100">
        <v>264</v>
      </c>
      <c r="K17" s="100">
        <v>361</v>
      </c>
      <c r="L17" s="100">
        <v>222</v>
      </c>
      <c r="M17" s="100">
        <v>309</v>
      </c>
      <c r="N17" s="101">
        <v>3591</v>
      </c>
    </row>
    <row r="18" spans="1:14" x14ac:dyDescent="0.2">
      <c r="A18" s="100" t="s">
        <v>240</v>
      </c>
      <c r="B18" s="100">
        <v>653</v>
      </c>
      <c r="C18" s="100">
        <v>409</v>
      </c>
      <c r="D18" s="100">
        <v>170</v>
      </c>
      <c r="E18" s="100">
        <v>102</v>
      </c>
      <c r="F18" s="100">
        <v>204</v>
      </c>
      <c r="G18" s="100">
        <v>295</v>
      </c>
      <c r="H18" s="100">
        <v>398</v>
      </c>
      <c r="I18" s="100">
        <v>148</v>
      </c>
      <c r="J18" s="100">
        <v>251</v>
      </c>
      <c r="K18" s="100">
        <v>332</v>
      </c>
      <c r="L18" s="100">
        <v>216</v>
      </c>
      <c r="M18" s="100">
        <v>288</v>
      </c>
      <c r="N18" s="101">
        <v>3466</v>
      </c>
    </row>
    <row r="19" spans="1:14" x14ac:dyDescent="0.2">
      <c r="A19" s="100" t="s">
        <v>241</v>
      </c>
      <c r="B19" s="100">
        <v>641</v>
      </c>
      <c r="C19" s="100">
        <v>400</v>
      </c>
      <c r="D19" s="100">
        <v>162</v>
      </c>
      <c r="E19" s="100">
        <v>109</v>
      </c>
      <c r="F19" s="100">
        <v>189</v>
      </c>
      <c r="G19" s="100">
        <v>283</v>
      </c>
      <c r="H19" s="100">
        <v>386</v>
      </c>
      <c r="I19" s="100">
        <v>138</v>
      </c>
      <c r="J19" s="100">
        <v>259</v>
      </c>
      <c r="K19" s="100">
        <v>294</v>
      </c>
      <c r="L19" s="100">
        <v>214</v>
      </c>
      <c r="M19" s="100">
        <v>288</v>
      </c>
      <c r="N19" s="101">
        <v>3363</v>
      </c>
    </row>
    <row r="20" spans="1:14" x14ac:dyDescent="0.2">
      <c r="A20" s="100" t="s">
        <v>242</v>
      </c>
      <c r="B20" s="100">
        <v>624</v>
      </c>
      <c r="C20" s="100">
        <v>388</v>
      </c>
      <c r="D20" s="100">
        <v>165</v>
      </c>
      <c r="E20" s="100">
        <v>106</v>
      </c>
      <c r="F20" s="100">
        <v>193</v>
      </c>
      <c r="G20" s="100">
        <v>259</v>
      </c>
      <c r="H20" s="100">
        <v>385</v>
      </c>
      <c r="I20" s="100">
        <v>139</v>
      </c>
      <c r="J20" s="100">
        <v>245</v>
      </c>
      <c r="K20" s="100">
        <v>284</v>
      </c>
      <c r="L20" s="100">
        <v>221</v>
      </c>
      <c r="M20" s="100">
        <v>277</v>
      </c>
      <c r="N20" s="101">
        <v>3286</v>
      </c>
    </row>
    <row r="21" spans="1:14" x14ac:dyDescent="0.2">
      <c r="A21" s="100" t="s">
        <v>243</v>
      </c>
      <c r="B21" s="100">
        <v>604</v>
      </c>
      <c r="C21" s="100">
        <v>377</v>
      </c>
      <c r="D21" s="100">
        <v>156</v>
      </c>
      <c r="E21" s="100">
        <v>94</v>
      </c>
      <c r="F21" s="100">
        <v>186</v>
      </c>
      <c r="G21" s="100">
        <v>243</v>
      </c>
      <c r="H21" s="100">
        <v>387</v>
      </c>
      <c r="I21" s="100">
        <v>135</v>
      </c>
      <c r="J21" s="100">
        <v>250</v>
      </c>
      <c r="K21" s="100">
        <v>273</v>
      </c>
      <c r="L21" s="100">
        <v>223</v>
      </c>
      <c r="M21" s="100">
        <v>283</v>
      </c>
      <c r="N21" s="101">
        <v>3211</v>
      </c>
    </row>
    <row r="22" spans="1:14" x14ac:dyDescent="0.2">
      <c r="A22" s="100" t="s">
        <v>424</v>
      </c>
      <c r="B22" s="100">
        <v>606</v>
      </c>
      <c r="C22" s="100">
        <v>385</v>
      </c>
      <c r="D22" s="100">
        <v>152</v>
      </c>
      <c r="E22" s="100">
        <v>89</v>
      </c>
      <c r="F22" s="100">
        <v>185</v>
      </c>
      <c r="G22" s="100">
        <v>254</v>
      </c>
      <c r="H22" s="100">
        <v>397</v>
      </c>
      <c r="I22" s="100">
        <v>130</v>
      </c>
      <c r="J22" s="100">
        <v>248</v>
      </c>
      <c r="K22" s="100">
        <v>291</v>
      </c>
      <c r="L22" s="100">
        <v>233</v>
      </c>
      <c r="M22" s="100">
        <v>283</v>
      </c>
      <c r="N22" s="101">
        <v>3253</v>
      </c>
    </row>
    <row r="23" spans="1:14" x14ac:dyDescent="0.2">
      <c r="A23" s="100" t="s">
        <v>425</v>
      </c>
      <c r="B23" s="100">
        <v>614</v>
      </c>
      <c r="C23" s="100">
        <v>385</v>
      </c>
      <c r="D23" s="100">
        <v>151</v>
      </c>
      <c r="E23" s="100">
        <v>80</v>
      </c>
      <c r="F23" s="100">
        <v>195</v>
      </c>
      <c r="G23" s="100">
        <v>265</v>
      </c>
      <c r="H23" s="100">
        <v>390</v>
      </c>
      <c r="I23" s="100">
        <v>120</v>
      </c>
      <c r="J23" s="100">
        <v>256</v>
      </c>
      <c r="K23" s="100">
        <v>266</v>
      </c>
      <c r="L23" s="100">
        <v>230</v>
      </c>
      <c r="M23" s="100">
        <v>287</v>
      </c>
      <c r="N23" s="101">
        <v>3239</v>
      </c>
    </row>
    <row r="24" spans="1:14" x14ac:dyDescent="0.2">
      <c r="A24" s="100" t="s">
        <v>426</v>
      </c>
      <c r="B24" s="100">
        <v>582</v>
      </c>
      <c r="C24" s="100">
        <v>370</v>
      </c>
      <c r="D24" s="100">
        <v>143</v>
      </c>
      <c r="E24" s="100">
        <v>92</v>
      </c>
      <c r="F24" s="100">
        <v>166</v>
      </c>
      <c r="G24" s="100">
        <v>253</v>
      </c>
      <c r="H24" s="100">
        <v>383</v>
      </c>
      <c r="I24" s="100">
        <v>121</v>
      </c>
      <c r="J24" s="100">
        <v>232</v>
      </c>
      <c r="K24" s="100">
        <v>248</v>
      </c>
      <c r="L24" s="100">
        <v>230</v>
      </c>
      <c r="M24" s="100">
        <v>263</v>
      </c>
      <c r="N24" s="101">
        <v>3083</v>
      </c>
    </row>
    <row r="25" spans="1:14" x14ac:dyDescent="0.2">
      <c r="A25" s="100" t="s">
        <v>427</v>
      </c>
      <c r="B25" s="100">
        <v>570</v>
      </c>
      <c r="C25" s="100">
        <v>367</v>
      </c>
      <c r="D25" s="100">
        <v>125</v>
      </c>
      <c r="E25" s="100">
        <v>84</v>
      </c>
      <c r="F25" s="100">
        <v>167</v>
      </c>
      <c r="G25" s="100">
        <v>234</v>
      </c>
      <c r="H25" s="100">
        <v>365</v>
      </c>
      <c r="I25" s="100">
        <v>110</v>
      </c>
      <c r="J25" s="100">
        <v>207</v>
      </c>
      <c r="K25" s="100">
        <v>228</v>
      </c>
      <c r="L25" s="100">
        <v>209</v>
      </c>
      <c r="M25" s="100">
        <v>255</v>
      </c>
      <c r="N25" s="101">
        <v>2921</v>
      </c>
    </row>
    <row r="26" spans="1:14" x14ac:dyDescent="0.2">
      <c r="A26" s="100" t="s">
        <v>428</v>
      </c>
      <c r="B26" s="100">
        <v>552</v>
      </c>
      <c r="C26" s="100">
        <v>356</v>
      </c>
      <c r="D26" s="100">
        <v>125</v>
      </c>
      <c r="E26" s="100">
        <v>76</v>
      </c>
      <c r="F26" s="100">
        <v>167</v>
      </c>
      <c r="G26" s="100">
        <v>221</v>
      </c>
      <c r="H26" s="100">
        <v>347</v>
      </c>
      <c r="I26" s="100">
        <v>104</v>
      </c>
      <c r="J26" s="100">
        <v>203</v>
      </c>
      <c r="K26" s="100">
        <v>221</v>
      </c>
      <c r="L26" s="100">
        <v>186</v>
      </c>
      <c r="M26" s="100">
        <v>252</v>
      </c>
      <c r="N26" s="101">
        <v>2810</v>
      </c>
    </row>
    <row r="27" spans="1:14" x14ac:dyDescent="0.2">
      <c r="A27" s="100" t="s">
        <v>429</v>
      </c>
      <c r="B27" s="100">
        <v>607</v>
      </c>
      <c r="C27" s="100">
        <v>386</v>
      </c>
      <c r="D27" s="100">
        <v>160</v>
      </c>
      <c r="E27" s="100">
        <v>93</v>
      </c>
      <c r="F27" s="100">
        <v>196</v>
      </c>
      <c r="G27" s="100">
        <v>256</v>
      </c>
      <c r="H27" s="100">
        <v>402</v>
      </c>
      <c r="I27" s="100">
        <v>115</v>
      </c>
      <c r="J27" s="100">
        <v>242</v>
      </c>
      <c r="K27" s="100">
        <v>284</v>
      </c>
      <c r="L27" s="100">
        <v>202</v>
      </c>
      <c r="M27" s="100">
        <v>263</v>
      </c>
      <c r="N27" s="101">
        <v>3206</v>
      </c>
    </row>
    <row r="28" spans="1:14" x14ac:dyDescent="0.2">
      <c r="A28" s="100" t="s">
        <v>430</v>
      </c>
      <c r="B28" s="100">
        <v>595</v>
      </c>
      <c r="C28" s="100">
        <v>406</v>
      </c>
      <c r="D28" s="100">
        <v>162</v>
      </c>
      <c r="E28" s="100">
        <v>98</v>
      </c>
      <c r="F28" s="100">
        <v>218</v>
      </c>
      <c r="G28" s="100">
        <v>278</v>
      </c>
      <c r="H28" s="100">
        <v>414</v>
      </c>
      <c r="I28" s="100">
        <v>130</v>
      </c>
      <c r="J28" s="100">
        <v>249</v>
      </c>
      <c r="K28" s="100">
        <v>294</v>
      </c>
      <c r="L28" s="100">
        <v>218</v>
      </c>
      <c r="M28" s="100">
        <v>285</v>
      </c>
      <c r="N28" s="101">
        <v>3347</v>
      </c>
    </row>
    <row r="29" spans="1:14" x14ac:dyDescent="0.2">
      <c r="A29" s="100" t="s">
        <v>431</v>
      </c>
      <c r="B29" s="100">
        <v>618</v>
      </c>
      <c r="C29" s="100">
        <v>452</v>
      </c>
      <c r="D29" s="100">
        <v>181</v>
      </c>
      <c r="E29" s="100">
        <v>99</v>
      </c>
      <c r="F29" s="100">
        <v>222</v>
      </c>
      <c r="G29" s="100">
        <v>300</v>
      </c>
      <c r="H29" s="100">
        <v>446</v>
      </c>
      <c r="I29" s="100">
        <v>127</v>
      </c>
      <c r="J29" s="100">
        <v>248</v>
      </c>
      <c r="K29" s="100">
        <v>325</v>
      </c>
      <c r="L29" s="100">
        <v>237</v>
      </c>
      <c r="M29" s="100">
        <v>296</v>
      </c>
      <c r="N29" s="101">
        <v>3551</v>
      </c>
    </row>
    <row r="30" spans="1:14" x14ac:dyDescent="0.2">
      <c r="A30" s="100" t="s">
        <v>432</v>
      </c>
      <c r="B30" s="100">
        <v>596</v>
      </c>
      <c r="C30" s="100">
        <v>446</v>
      </c>
      <c r="D30" s="100">
        <v>162</v>
      </c>
      <c r="E30" s="100">
        <v>94</v>
      </c>
      <c r="F30" s="100">
        <v>216</v>
      </c>
      <c r="G30" s="100">
        <v>284</v>
      </c>
      <c r="H30" s="100">
        <v>454</v>
      </c>
      <c r="I30" s="100">
        <v>124</v>
      </c>
      <c r="J30" s="100">
        <v>226</v>
      </c>
      <c r="K30" s="100">
        <v>313</v>
      </c>
      <c r="L30" s="100">
        <v>242</v>
      </c>
      <c r="M30" s="100">
        <v>296</v>
      </c>
      <c r="N30" s="101">
        <v>3453</v>
      </c>
    </row>
    <row r="31" spans="1:14" x14ac:dyDescent="0.2">
      <c r="A31" s="100" t="s">
        <v>433</v>
      </c>
      <c r="B31" s="100">
        <v>625</v>
      </c>
      <c r="C31" s="100">
        <v>429</v>
      </c>
      <c r="D31" s="100">
        <v>160</v>
      </c>
      <c r="E31" s="100">
        <v>89</v>
      </c>
      <c r="F31" s="100">
        <v>215</v>
      </c>
      <c r="G31" s="100">
        <v>276</v>
      </c>
      <c r="H31" s="100">
        <v>436</v>
      </c>
      <c r="I31" s="100">
        <v>131</v>
      </c>
      <c r="J31" s="100">
        <v>226</v>
      </c>
      <c r="K31" s="100">
        <v>304</v>
      </c>
      <c r="L31" s="100">
        <v>230</v>
      </c>
      <c r="M31" s="100">
        <v>150</v>
      </c>
      <c r="N31" s="101">
        <v>3271</v>
      </c>
    </row>
    <row r="32" spans="1:14" x14ac:dyDescent="0.2">
      <c r="A32" s="100" t="s">
        <v>434</v>
      </c>
      <c r="B32" s="100">
        <v>583</v>
      </c>
      <c r="C32" s="100">
        <v>412</v>
      </c>
      <c r="D32" s="100">
        <v>157</v>
      </c>
      <c r="E32" s="100">
        <v>85</v>
      </c>
      <c r="F32" s="100">
        <v>202</v>
      </c>
      <c r="G32" s="100">
        <v>260</v>
      </c>
      <c r="H32" s="100">
        <v>398</v>
      </c>
      <c r="I32" s="100">
        <v>137</v>
      </c>
      <c r="J32" s="100">
        <v>205</v>
      </c>
      <c r="K32" s="100">
        <v>294</v>
      </c>
      <c r="L32" s="100">
        <v>209</v>
      </c>
      <c r="M32" s="100">
        <v>150</v>
      </c>
      <c r="N32" s="101">
        <v>3092</v>
      </c>
    </row>
    <row r="33" spans="1:14" x14ac:dyDescent="0.2">
      <c r="A33" s="100" t="s">
        <v>435</v>
      </c>
      <c r="B33" s="100">
        <v>547</v>
      </c>
      <c r="C33" s="100">
        <v>384</v>
      </c>
      <c r="D33" s="100">
        <v>154</v>
      </c>
      <c r="E33" s="100">
        <v>85</v>
      </c>
      <c r="F33" s="100">
        <v>204</v>
      </c>
      <c r="G33" s="100">
        <v>229</v>
      </c>
      <c r="H33" s="100">
        <v>381</v>
      </c>
      <c r="I33" s="100">
        <v>133</v>
      </c>
      <c r="J33" s="100">
        <v>197</v>
      </c>
      <c r="K33" s="100">
        <v>300</v>
      </c>
      <c r="L33" s="100">
        <v>202</v>
      </c>
      <c r="M33" s="100">
        <v>140</v>
      </c>
      <c r="N33" s="101">
        <v>2956</v>
      </c>
    </row>
    <row r="34" spans="1:14" x14ac:dyDescent="0.2">
      <c r="A34" s="100" t="s">
        <v>436</v>
      </c>
      <c r="B34" s="100">
        <v>581</v>
      </c>
      <c r="C34" s="100">
        <v>387</v>
      </c>
      <c r="D34" s="100">
        <v>149</v>
      </c>
      <c r="E34" s="100">
        <v>100</v>
      </c>
      <c r="F34" s="100">
        <v>199</v>
      </c>
      <c r="G34" s="100">
        <v>231</v>
      </c>
      <c r="H34" s="100">
        <v>379</v>
      </c>
      <c r="I34" s="100">
        <v>131</v>
      </c>
      <c r="J34" s="100">
        <v>210</v>
      </c>
      <c r="K34" s="100">
        <v>307</v>
      </c>
      <c r="L34" s="100">
        <v>213</v>
      </c>
      <c r="M34" s="100">
        <v>143</v>
      </c>
      <c r="N34" s="101">
        <v>3030</v>
      </c>
    </row>
    <row r="35" spans="1:14" x14ac:dyDescent="0.2">
      <c r="A35" s="100" t="s">
        <v>437</v>
      </c>
      <c r="B35" s="100">
        <v>579</v>
      </c>
      <c r="C35" s="100">
        <v>386</v>
      </c>
      <c r="D35" s="100">
        <v>141</v>
      </c>
      <c r="E35" s="100">
        <v>98</v>
      </c>
      <c r="F35" s="100">
        <v>197</v>
      </c>
      <c r="G35" s="100">
        <v>223</v>
      </c>
      <c r="H35" s="100">
        <v>386</v>
      </c>
      <c r="I35" s="100">
        <v>126</v>
      </c>
      <c r="J35" s="100">
        <v>201</v>
      </c>
      <c r="K35" s="100">
        <v>315</v>
      </c>
      <c r="L35" s="100">
        <v>227</v>
      </c>
      <c r="M35" s="100">
        <v>149</v>
      </c>
      <c r="N35" s="101">
        <v>3028</v>
      </c>
    </row>
    <row r="36" spans="1:14" x14ac:dyDescent="0.2">
      <c r="A36" s="100" t="s">
        <v>438</v>
      </c>
      <c r="B36" s="100">
        <v>566</v>
      </c>
      <c r="C36" s="100">
        <v>402</v>
      </c>
      <c r="D36" s="100">
        <v>136</v>
      </c>
      <c r="E36" s="100">
        <v>101</v>
      </c>
      <c r="F36" s="100">
        <v>193</v>
      </c>
      <c r="G36" s="100">
        <v>224</v>
      </c>
      <c r="H36" s="100">
        <v>373</v>
      </c>
      <c r="I36" s="100">
        <v>119</v>
      </c>
      <c r="J36" s="100">
        <v>212</v>
      </c>
      <c r="K36" s="100">
        <v>310</v>
      </c>
      <c r="L36" s="100">
        <v>204</v>
      </c>
      <c r="M36" s="100">
        <v>142</v>
      </c>
      <c r="N36" s="101">
        <v>2982</v>
      </c>
    </row>
    <row r="37" spans="1:14" x14ac:dyDescent="0.2">
      <c r="A37" s="100" t="s">
        <v>439</v>
      </c>
      <c r="B37" s="100">
        <v>572</v>
      </c>
      <c r="C37" s="100">
        <v>391</v>
      </c>
      <c r="D37" s="100">
        <v>134</v>
      </c>
      <c r="E37" s="100">
        <v>84</v>
      </c>
      <c r="F37" s="100">
        <v>190</v>
      </c>
      <c r="G37" s="100">
        <v>214</v>
      </c>
      <c r="H37" s="100">
        <v>342</v>
      </c>
      <c r="I37" s="100">
        <v>117</v>
      </c>
      <c r="J37" s="100">
        <v>195</v>
      </c>
      <c r="K37" s="100">
        <v>281</v>
      </c>
      <c r="L37" s="100">
        <v>193</v>
      </c>
      <c r="M37" s="100">
        <v>134</v>
      </c>
      <c r="N37" s="101">
        <v>2847</v>
      </c>
    </row>
    <row r="38" spans="1:14" x14ac:dyDescent="0.2">
      <c r="A38" s="100" t="s">
        <v>440</v>
      </c>
      <c r="B38" s="100">
        <v>551</v>
      </c>
      <c r="C38" s="100">
        <v>389</v>
      </c>
      <c r="D38" s="100">
        <v>136</v>
      </c>
      <c r="E38" s="100">
        <v>86</v>
      </c>
      <c r="F38" s="100">
        <v>177</v>
      </c>
      <c r="G38" s="100">
        <v>206</v>
      </c>
      <c r="H38" s="100">
        <v>339</v>
      </c>
      <c r="I38" s="100">
        <v>104</v>
      </c>
      <c r="J38" s="100">
        <v>181</v>
      </c>
      <c r="K38" s="100">
        <v>270</v>
      </c>
      <c r="L38" s="100">
        <v>195</v>
      </c>
      <c r="M38" s="100">
        <v>130</v>
      </c>
      <c r="N38" s="101">
        <v>2764</v>
      </c>
    </row>
    <row r="39" spans="1:14" x14ac:dyDescent="0.2">
      <c r="A39" s="100" t="s">
        <v>441</v>
      </c>
      <c r="B39" s="100">
        <v>562</v>
      </c>
      <c r="C39" s="100">
        <v>432</v>
      </c>
      <c r="D39" s="100">
        <v>152</v>
      </c>
      <c r="E39" s="100">
        <v>111</v>
      </c>
      <c r="F39" s="100">
        <v>193</v>
      </c>
      <c r="G39" s="100">
        <v>245</v>
      </c>
      <c r="H39" s="100">
        <v>376</v>
      </c>
      <c r="I39" s="100">
        <v>146</v>
      </c>
      <c r="J39" s="100">
        <v>208</v>
      </c>
      <c r="K39" s="100">
        <v>304</v>
      </c>
      <c r="L39" s="100">
        <v>198</v>
      </c>
      <c r="M39" s="100">
        <v>148</v>
      </c>
      <c r="N39" s="101">
        <v>3075</v>
      </c>
    </row>
    <row r="40" spans="1:14" x14ac:dyDescent="0.2">
      <c r="A40" s="100" t="s">
        <v>442</v>
      </c>
      <c r="B40" s="100">
        <v>603</v>
      </c>
      <c r="C40" s="100">
        <v>432</v>
      </c>
      <c r="D40" s="100">
        <v>164</v>
      </c>
      <c r="E40" s="100">
        <v>109</v>
      </c>
      <c r="F40" s="100">
        <v>191</v>
      </c>
      <c r="G40" s="100">
        <v>260</v>
      </c>
      <c r="H40" s="100">
        <v>392</v>
      </c>
      <c r="I40" s="100">
        <v>147</v>
      </c>
      <c r="J40" s="100">
        <v>231</v>
      </c>
      <c r="K40" s="100">
        <v>336</v>
      </c>
      <c r="L40" s="100">
        <v>204</v>
      </c>
      <c r="M40" s="100">
        <v>167</v>
      </c>
      <c r="N40" s="101">
        <v>3236</v>
      </c>
    </row>
    <row r="41" spans="1:14" ht="12" thickBot="1" x14ac:dyDescent="0.25">
      <c r="A41" s="102" t="s">
        <v>443</v>
      </c>
      <c r="B41" s="102">
        <v>637</v>
      </c>
      <c r="C41" s="102">
        <v>443</v>
      </c>
      <c r="D41" s="102">
        <v>177</v>
      </c>
      <c r="E41" s="102">
        <v>115</v>
      </c>
      <c r="F41" s="102">
        <v>221</v>
      </c>
      <c r="G41" s="102">
        <v>282</v>
      </c>
      <c r="H41" s="102">
        <v>413</v>
      </c>
      <c r="I41" s="102">
        <v>169</v>
      </c>
      <c r="J41" s="102">
        <v>237</v>
      </c>
      <c r="K41" s="102">
        <v>357</v>
      </c>
      <c r="L41" s="102">
        <v>212</v>
      </c>
      <c r="M41" s="102">
        <v>168</v>
      </c>
      <c r="N41" s="103">
        <v>3431</v>
      </c>
    </row>
    <row r="42" spans="1:14" x14ac:dyDescent="0.2">
      <c r="A42" s="36"/>
      <c r="M42" s="79"/>
    </row>
  </sheetData>
  <mergeCells count="15">
    <mergeCell ref="A2:A3"/>
    <mergeCell ref="A1:N1"/>
    <mergeCell ref="K2:K3"/>
    <mergeCell ref="L2:L3"/>
    <mergeCell ref="M2:M3"/>
    <mergeCell ref="B2:B3"/>
    <mergeCell ref="C2:C3"/>
    <mergeCell ref="D2:D3"/>
    <mergeCell ref="J2:J3"/>
    <mergeCell ref="N2:N3"/>
    <mergeCell ref="E2:E3"/>
    <mergeCell ref="F2:F3"/>
    <mergeCell ref="G2:G3"/>
    <mergeCell ref="H2:H3"/>
    <mergeCell ref="I2:I3"/>
  </mergeCells>
  <phoneticPr fontId="2" type="noConversion"/>
  <pageMargins left="0.75" right="0.75" top="1" bottom="1" header="0.5" footer="0.5"/>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CA83-0519-4D3D-B561-988E52391298}">
  <sheetPr codeName="Blad24">
    <pageSetUpPr fitToPage="1"/>
  </sheetPr>
  <dimension ref="A1:M42"/>
  <sheetViews>
    <sheetView zoomScaleNormal="100" workbookViewId="0">
      <selection activeCell="P18" sqref="P18"/>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3.5" customHeight="1" thickBot="1" x14ac:dyDescent="0.25">
      <c r="A1" s="219" t="s">
        <v>370</v>
      </c>
      <c r="B1" s="219"/>
      <c r="C1" s="219"/>
      <c r="D1" s="219"/>
      <c r="E1" s="219"/>
      <c r="F1" s="219"/>
      <c r="G1" s="219"/>
      <c r="H1" s="219"/>
      <c r="I1" s="219"/>
      <c r="J1" s="219"/>
      <c r="K1" s="219"/>
      <c r="L1" s="219"/>
      <c r="M1" s="219"/>
    </row>
    <row r="2" spans="1:13" ht="11.25" customHeight="1" x14ac:dyDescent="0.2">
      <c r="A2" s="232" t="s">
        <v>139</v>
      </c>
      <c r="B2" s="230" t="s">
        <v>216</v>
      </c>
      <c r="C2" s="228" t="s">
        <v>92</v>
      </c>
      <c r="D2" s="228" t="s">
        <v>93</v>
      </c>
      <c r="E2" s="228" t="s">
        <v>134</v>
      </c>
      <c r="F2" s="230" t="s">
        <v>219</v>
      </c>
      <c r="G2" s="228" t="s">
        <v>135</v>
      </c>
      <c r="H2" s="228" t="s">
        <v>96</v>
      </c>
      <c r="I2" s="228" t="s">
        <v>136</v>
      </c>
      <c r="J2" s="228" t="s">
        <v>98</v>
      </c>
      <c r="K2" s="230" t="s">
        <v>199</v>
      </c>
      <c r="L2" s="228" t="s">
        <v>137</v>
      </c>
      <c r="M2" s="232" t="s">
        <v>101</v>
      </c>
    </row>
    <row r="3" spans="1:13" ht="10.9" customHeight="1" x14ac:dyDescent="0.2">
      <c r="A3" s="233"/>
      <c r="B3" s="229"/>
      <c r="C3" s="229"/>
      <c r="D3" s="231"/>
      <c r="E3" s="229"/>
      <c r="F3" s="229"/>
      <c r="G3" s="229"/>
      <c r="H3" s="229"/>
      <c r="I3" s="229"/>
      <c r="J3" s="231"/>
      <c r="K3" s="229"/>
      <c r="L3" s="229"/>
      <c r="M3" s="234"/>
    </row>
    <row r="4" spans="1:13" ht="10.9" hidden="1" customHeight="1" x14ac:dyDescent="0.2">
      <c r="A4" t="s">
        <v>410</v>
      </c>
      <c r="B4" s="145" t="s">
        <v>411</v>
      </c>
      <c r="C4" s="145" t="s">
        <v>412</v>
      </c>
      <c r="D4" s="146" t="s">
        <v>413</v>
      </c>
      <c r="E4" s="145" t="s">
        <v>414</v>
      </c>
      <c r="F4" s="145" t="s">
        <v>415</v>
      </c>
      <c r="G4" s="145" t="s">
        <v>416</v>
      </c>
      <c r="H4" s="145" t="s">
        <v>417</v>
      </c>
      <c r="I4" s="145" t="s">
        <v>418</v>
      </c>
      <c r="J4" s="146" t="s">
        <v>419</v>
      </c>
      <c r="K4" s="145" t="s">
        <v>420</v>
      </c>
      <c r="L4" s="145" t="s">
        <v>421</v>
      </c>
      <c r="M4" s="147" t="s">
        <v>423</v>
      </c>
    </row>
    <row r="5" spans="1:13" x14ac:dyDescent="0.2">
      <c r="A5" s="1" t="s">
        <v>227</v>
      </c>
      <c r="B5" s="112">
        <v>5.12395896974179</v>
      </c>
      <c r="C5" s="112">
        <v>3.7541229385307302</v>
      </c>
      <c r="D5" s="112">
        <v>1.8808720898779101</v>
      </c>
      <c r="E5" s="112">
        <v>1.96377962252015</v>
      </c>
      <c r="F5" s="112">
        <v>1.87017351736118</v>
      </c>
      <c r="G5" s="112">
        <v>2.28695919973537</v>
      </c>
      <c r="H5" s="112">
        <v>3.1492261428532</v>
      </c>
      <c r="I5" s="112">
        <v>2.6478431372548998</v>
      </c>
      <c r="J5" s="112">
        <v>2.9773573809056999</v>
      </c>
      <c r="K5" s="112">
        <v>2.3288646201593801</v>
      </c>
      <c r="L5" s="112">
        <v>4.3647021546261104</v>
      </c>
      <c r="M5" s="77">
        <v>3.0031956543896801</v>
      </c>
    </row>
    <row r="6" spans="1:13" x14ac:dyDescent="0.2">
      <c r="A6" s="1" t="s">
        <v>228</v>
      </c>
      <c r="B6" s="112">
        <v>5.1669341894061001</v>
      </c>
      <c r="C6" s="112">
        <v>3.9170599056226498</v>
      </c>
      <c r="D6" s="112">
        <v>1.8991451141651301</v>
      </c>
      <c r="E6" s="112">
        <v>1.9710273050571601</v>
      </c>
      <c r="F6" s="112">
        <v>1.82315920187396</v>
      </c>
      <c r="G6" s="112">
        <v>2.2263535476806902</v>
      </c>
      <c r="H6" s="112">
        <v>3.1014920840867402</v>
      </c>
      <c r="I6" s="112">
        <v>2.5343453986575502</v>
      </c>
      <c r="J6" s="112">
        <v>2.89919058130979</v>
      </c>
      <c r="K6" s="112">
        <v>2.32148687094818</v>
      </c>
      <c r="L6" s="112">
        <v>4.5341048709920297</v>
      </c>
      <c r="M6" s="77">
        <v>3.0007444566440098</v>
      </c>
    </row>
    <row r="7" spans="1:13" x14ac:dyDescent="0.2">
      <c r="A7" s="1" t="s">
        <v>229</v>
      </c>
      <c r="B7" s="112">
        <v>5.2516832318050701</v>
      </c>
      <c r="C7" s="112">
        <v>3.8668399480155999</v>
      </c>
      <c r="D7" s="112">
        <v>1.8603562230986701</v>
      </c>
      <c r="E7" s="112">
        <v>1.9682195738533801</v>
      </c>
      <c r="F7" s="112">
        <v>1.79312681783526</v>
      </c>
      <c r="G7" s="112">
        <v>2.26139236182278</v>
      </c>
      <c r="H7" s="112">
        <v>3.1542652230880601</v>
      </c>
      <c r="I7" s="112">
        <v>2.4693679295540698</v>
      </c>
      <c r="J7" s="112">
        <v>2.9216630627088702</v>
      </c>
      <c r="K7" s="112">
        <v>2.2994795608285101</v>
      </c>
      <c r="L7" s="112">
        <v>4.5642001744785503</v>
      </c>
      <c r="M7" s="77">
        <v>3.01222673955608</v>
      </c>
    </row>
    <row r="8" spans="1:13" x14ac:dyDescent="0.2">
      <c r="A8" s="1" t="s">
        <v>230</v>
      </c>
      <c r="B8" s="112">
        <v>5.2236656853961296</v>
      </c>
      <c r="C8" s="112">
        <v>3.79503602882306</v>
      </c>
      <c r="D8" s="112">
        <v>1.8741777945973199</v>
      </c>
      <c r="E8" s="112">
        <v>1.9856901680199399</v>
      </c>
      <c r="F8" s="112">
        <v>1.8107873480788099</v>
      </c>
      <c r="G8" s="112">
        <v>2.2557503985424701</v>
      </c>
      <c r="H8" s="112">
        <v>3.1066272875320902</v>
      </c>
      <c r="I8" s="112">
        <v>2.4988227907706801</v>
      </c>
      <c r="J8" s="112">
        <v>2.9114515454791401</v>
      </c>
      <c r="K8" s="112">
        <v>2.3115940342958199</v>
      </c>
      <c r="L8" s="112">
        <v>4.69165179456673</v>
      </c>
      <c r="M8" s="77">
        <v>3.0040739298445298</v>
      </c>
    </row>
    <row r="9" spans="1:13" x14ac:dyDescent="0.2">
      <c r="A9" s="1" t="s">
        <v>231</v>
      </c>
      <c r="B9" s="112">
        <v>5.3913571954067097</v>
      </c>
      <c r="C9" s="112">
        <v>3.9264862261993101</v>
      </c>
      <c r="D9" s="112">
        <v>1.9859076246598499</v>
      </c>
      <c r="E9" s="112">
        <v>2.0365861021110501</v>
      </c>
      <c r="F9" s="112">
        <v>1.9113699096305801</v>
      </c>
      <c r="G9" s="112">
        <v>2.3858602193396998</v>
      </c>
      <c r="H9" s="112">
        <v>3.2292832566430398</v>
      </c>
      <c r="I9" s="112">
        <v>2.6266121421830801</v>
      </c>
      <c r="J9" s="112">
        <v>3.0229865234423099</v>
      </c>
      <c r="K9" s="112">
        <v>2.4181266493832601</v>
      </c>
      <c r="L9" s="112">
        <v>4.8730158730158699</v>
      </c>
      <c r="M9" s="77">
        <v>3.1339612148503</v>
      </c>
    </row>
    <row r="10" spans="1:13" x14ac:dyDescent="0.2">
      <c r="A10" s="1" t="s">
        <v>232</v>
      </c>
      <c r="B10" s="112">
        <v>5.5316298210355104</v>
      </c>
      <c r="C10" s="112">
        <v>3.9083693358786298</v>
      </c>
      <c r="D10" s="112">
        <v>2.0682318150672598</v>
      </c>
      <c r="E10" s="112">
        <v>2.0161127895266899</v>
      </c>
      <c r="F10" s="112">
        <v>1.9446783946703501</v>
      </c>
      <c r="G10" s="112">
        <v>2.4143470780589502</v>
      </c>
      <c r="H10" s="112">
        <v>3.2521111771453799</v>
      </c>
      <c r="I10" s="112">
        <v>2.7063599458728</v>
      </c>
      <c r="J10" s="112">
        <v>3.0791608115770499</v>
      </c>
      <c r="K10" s="112">
        <v>2.4211724794943899</v>
      </c>
      <c r="L10" s="112">
        <v>4.98158634617669</v>
      </c>
      <c r="M10" s="77">
        <v>3.1848785731312201</v>
      </c>
    </row>
    <row r="11" spans="1:13" x14ac:dyDescent="0.2">
      <c r="A11" s="1" t="s">
        <v>233</v>
      </c>
      <c r="B11" s="112">
        <v>5.3771661569826703</v>
      </c>
      <c r="C11" s="112">
        <v>3.9346173951505898</v>
      </c>
      <c r="D11" s="112">
        <v>2.00908140833904</v>
      </c>
      <c r="E11" s="112">
        <v>2.00293898584858</v>
      </c>
      <c r="F11" s="112">
        <v>1.9830752338041</v>
      </c>
      <c r="G11" s="112">
        <v>2.3782133785892499</v>
      </c>
      <c r="H11" s="112">
        <v>3.1761149530001198</v>
      </c>
      <c r="I11" s="112">
        <v>2.78163239560994</v>
      </c>
      <c r="J11" s="112">
        <v>3.1165177910477202</v>
      </c>
      <c r="K11" s="112">
        <v>2.4451978450678098</v>
      </c>
      <c r="L11" s="112">
        <v>5.0829957906441097</v>
      </c>
      <c r="M11" s="77">
        <v>3.1743485892533498</v>
      </c>
    </row>
    <row r="12" spans="1:13" x14ac:dyDescent="0.2">
      <c r="A12" s="1" t="s">
        <v>234</v>
      </c>
      <c r="B12" s="112">
        <v>5.1176601352853401</v>
      </c>
      <c r="C12" s="112">
        <v>3.9847777061855698</v>
      </c>
      <c r="D12" s="112">
        <v>1.99365491383661</v>
      </c>
      <c r="E12" s="112">
        <v>1.95908669915032</v>
      </c>
      <c r="F12" s="112">
        <v>1.90611395040697</v>
      </c>
      <c r="G12" s="112">
        <v>2.39677239209965</v>
      </c>
      <c r="H12" s="112">
        <v>3.2167774315417899</v>
      </c>
      <c r="I12" s="112">
        <v>2.7869835558501399</v>
      </c>
      <c r="J12" s="112">
        <v>3.0729359496482802</v>
      </c>
      <c r="K12" s="112">
        <v>2.4160139251523098</v>
      </c>
      <c r="L12" s="112">
        <v>5.18624414264157</v>
      </c>
      <c r="M12" s="77">
        <v>3.1425154510631401</v>
      </c>
    </row>
    <row r="13" spans="1:13" x14ac:dyDescent="0.2">
      <c r="A13" s="1" t="s">
        <v>235</v>
      </c>
      <c r="B13" s="112">
        <v>5.0698995541027303</v>
      </c>
      <c r="C13" s="112">
        <v>3.8286382138395201</v>
      </c>
      <c r="D13" s="112">
        <v>1.95796141664267</v>
      </c>
      <c r="E13" s="112">
        <v>1.9473450792242899</v>
      </c>
      <c r="F13" s="112">
        <v>1.9339242546333599</v>
      </c>
      <c r="G13" s="112">
        <v>2.34840358764863</v>
      </c>
      <c r="H13" s="112">
        <v>3.2004190040384302</v>
      </c>
      <c r="I13" s="112">
        <v>2.8097345132743401</v>
      </c>
      <c r="J13" s="112">
        <v>3.0445947948046799</v>
      </c>
      <c r="K13" s="112">
        <v>2.41982236857362</v>
      </c>
      <c r="L13" s="112">
        <v>5.3127235158547199</v>
      </c>
      <c r="M13" s="77">
        <v>3.1112030594820999</v>
      </c>
    </row>
    <row r="14" spans="1:13" x14ac:dyDescent="0.2">
      <c r="A14" s="1" t="s">
        <v>236</v>
      </c>
      <c r="B14" s="112">
        <v>5.0241285160962601</v>
      </c>
      <c r="C14" s="112">
        <v>3.9349475675784502</v>
      </c>
      <c r="D14" s="112">
        <v>2.0370670557086501</v>
      </c>
      <c r="E14" s="112">
        <v>2.0353356890459402</v>
      </c>
      <c r="F14" s="112">
        <v>1.95780269910663</v>
      </c>
      <c r="G14" s="112">
        <v>2.3574248613615101</v>
      </c>
      <c r="H14" s="112">
        <v>3.2429675978885601</v>
      </c>
      <c r="I14" s="112">
        <v>2.9079159935379599</v>
      </c>
      <c r="J14" s="112">
        <v>3.1178970253977698</v>
      </c>
      <c r="K14" s="112">
        <v>2.5360891628241098</v>
      </c>
      <c r="L14" s="112">
        <v>5.2912370107895104</v>
      </c>
      <c r="M14" s="77">
        <v>3.1622403302650999</v>
      </c>
    </row>
    <row r="15" spans="1:13" x14ac:dyDescent="0.2">
      <c r="A15" s="1" t="s">
        <v>237</v>
      </c>
      <c r="B15" s="112">
        <v>5.3393751188288201</v>
      </c>
      <c r="C15" s="112">
        <v>4.2775263951734503</v>
      </c>
      <c r="D15" s="112">
        <v>2.19209120825766</v>
      </c>
      <c r="E15" s="112">
        <v>2.2062243432893198</v>
      </c>
      <c r="F15" s="112">
        <v>2.1079755067888799</v>
      </c>
      <c r="G15" s="112">
        <v>2.6204864006579802</v>
      </c>
      <c r="H15" s="112">
        <v>3.5646374734753499</v>
      </c>
      <c r="I15" s="112">
        <v>3.1959416613823701</v>
      </c>
      <c r="J15" s="112">
        <v>3.3140712204277198</v>
      </c>
      <c r="K15" s="112">
        <v>2.74016949740435</v>
      </c>
      <c r="L15" s="112">
        <v>5.2989616899391301</v>
      </c>
      <c r="M15" s="77">
        <v>3.41591062457824</v>
      </c>
    </row>
    <row r="16" spans="1:13" x14ac:dyDescent="0.2">
      <c r="A16" s="1" t="s">
        <v>238</v>
      </c>
      <c r="B16" s="112">
        <v>5.4945575759490701</v>
      </c>
      <c r="C16" s="112">
        <v>4.40913923492006</v>
      </c>
      <c r="D16" s="112">
        <v>2.3535329943766699</v>
      </c>
      <c r="E16" s="112">
        <v>2.4144909937259702</v>
      </c>
      <c r="F16" s="112">
        <v>2.2552166169846002</v>
      </c>
      <c r="G16" s="112">
        <v>2.8674203494347399</v>
      </c>
      <c r="H16" s="112">
        <v>3.7071120512045699</v>
      </c>
      <c r="I16" s="112">
        <v>3.3993796290434899</v>
      </c>
      <c r="J16" s="112">
        <v>3.48553245023311</v>
      </c>
      <c r="K16" s="112">
        <v>2.9998385943877</v>
      </c>
      <c r="L16" s="112">
        <v>5.5601890464275803</v>
      </c>
      <c r="M16" s="77">
        <v>3.6144794861963199</v>
      </c>
    </row>
    <row r="17" spans="1:13" x14ac:dyDescent="0.2">
      <c r="A17" s="1" t="s">
        <v>239</v>
      </c>
      <c r="B17" s="112">
        <v>5.5605212400620996</v>
      </c>
      <c r="C17" s="112">
        <v>4.4813776531838201</v>
      </c>
      <c r="D17" s="112">
        <v>2.3526876313284601</v>
      </c>
      <c r="E17" s="112">
        <v>2.3557721472913702</v>
      </c>
      <c r="F17" s="112">
        <v>2.2092526690391501</v>
      </c>
      <c r="G17" s="112">
        <v>2.8355516997328798</v>
      </c>
      <c r="H17" s="112">
        <v>3.6900166981467799</v>
      </c>
      <c r="I17" s="112">
        <v>3.3315387782246599</v>
      </c>
      <c r="J17" s="112">
        <v>3.6036257943741101</v>
      </c>
      <c r="K17" s="112">
        <v>2.8863652069751899</v>
      </c>
      <c r="L17" s="112">
        <v>5.6352499506026499</v>
      </c>
      <c r="M17" s="77">
        <v>3.6112530746309699</v>
      </c>
    </row>
    <row r="18" spans="1:13" x14ac:dyDescent="0.2">
      <c r="A18" s="1" t="s">
        <v>240</v>
      </c>
      <c r="B18" s="112">
        <v>5.6331891319909104</v>
      </c>
      <c r="C18" s="112">
        <v>4.4413351988806697</v>
      </c>
      <c r="D18" s="112">
        <v>2.27942762637521</v>
      </c>
      <c r="E18" s="112">
        <v>2.31078433352859</v>
      </c>
      <c r="F18" s="112">
        <v>2.1368891571264199</v>
      </c>
      <c r="G18" s="112">
        <v>2.6988798393904099</v>
      </c>
      <c r="H18" s="112">
        <v>3.3838494364810101</v>
      </c>
      <c r="I18" s="112">
        <v>3.1607922546351999</v>
      </c>
      <c r="J18" s="112">
        <v>3.4949211736638901</v>
      </c>
      <c r="K18" s="112">
        <v>2.7631034957967802</v>
      </c>
      <c r="L18" s="112">
        <v>5.4705719593659801</v>
      </c>
      <c r="M18" s="77">
        <v>3.4970121644926802</v>
      </c>
    </row>
    <row r="19" spans="1:13" x14ac:dyDescent="0.2">
      <c r="A19" s="1" t="s">
        <v>241</v>
      </c>
      <c r="B19" s="112">
        <v>5.5280195780799897</v>
      </c>
      <c r="C19" s="112">
        <v>4.3024693820560902</v>
      </c>
      <c r="D19" s="112">
        <v>2.2413296877248499</v>
      </c>
      <c r="E19" s="112">
        <v>2.2615754295983699</v>
      </c>
      <c r="F19" s="112">
        <v>2.1101297527353502</v>
      </c>
      <c r="G19" s="112">
        <v>2.6501181763167798</v>
      </c>
      <c r="H19" s="112">
        <v>3.4296078110511101</v>
      </c>
      <c r="I19" s="112">
        <v>3.08257113017059</v>
      </c>
      <c r="J19" s="112">
        <v>3.4549651311266101</v>
      </c>
      <c r="K19" s="112">
        <v>2.7230219125332402</v>
      </c>
      <c r="L19" s="112">
        <v>5.3102225723852703</v>
      </c>
      <c r="M19" s="77">
        <v>3.4435798823613499</v>
      </c>
    </row>
    <row r="20" spans="1:13" x14ac:dyDescent="0.2">
      <c r="A20" s="1" t="s">
        <v>242</v>
      </c>
      <c r="B20" s="112">
        <v>5.3848409550414402</v>
      </c>
      <c r="C20" s="112">
        <v>4.23911309618759</v>
      </c>
      <c r="D20" s="112">
        <v>2.2473528776201102</v>
      </c>
      <c r="E20" s="112">
        <v>2.2636323214357899</v>
      </c>
      <c r="F20" s="112">
        <v>2.1332906361256101</v>
      </c>
      <c r="G20" s="112">
        <v>2.59434232049508</v>
      </c>
      <c r="H20" s="112">
        <v>3.4679406040314098</v>
      </c>
      <c r="I20" s="112">
        <v>3.0832541943653098</v>
      </c>
      <c r="J20" s="112">
        <v>3.5498896788428498</v>
      </c>
      <c r="K20" s="112">
        <v>2.6851480611718901</v>
      </c>
      <c r="L20" s="112">
        <v>5.3189823874755398</v>
      </c>
      <c r="M20" s="77">
        <v>3.43281051040687</v>
      </c>
    </row>
    <row r="21" spans="1:13" x14ac:dyDescent="0.2">
      <c r="A21" s="1" t="s">
        <v>243</v>
      </c>
      <c r="B21" s="112">
        <v>5.44797354456664</v>
      </c>
      <c r="C21" s="112">
        <v>4.3588464225127197</v>
      </c>
      <c r="D21" s="112">
        <v>2.3582782768366699</v>
      </c>
      <c r="E21" s="112">
        <v>2.32016682525864</v>
      </c>
      <c r="F21" s="112">
        <v>2.2268122913247699</v>
      </c>
      <c r="G21" s="112">
        <v>2.6485898976031099</v>
      </c>
      <c r="H21" s="112">
        <v>3.5961913064799602</v>
      </c>
      <c r="I21" s="112">
        <v>3.2177434664304201</v>
      </c>
      <c r="J21" s="112">
        <v>3.7175905504092501</v>
      </c>
      <c r="K21" s="112">
        <v>2.7891460604601601</v>
      </c>
      <c r="L21" s="112">
        <v>5.4933084344849004</v>
      </c>
      <c r="M21" s="77">
        <v>3.55060832932937</v>
      </c>
    </row>
    <row r="22" spans="1:13" x14ac:dyDescent="0.2">
      <c r="A22" s="1" t="s">
        <v>424</v>
      </c>
      <c r="B22" s="112">
        <v>5.6403094112591301</v>
      </c>
      <c r="C22" s="112">
        <v>4.4285086492749004</v>
      </c>
      <c r="D22" s="112">
        <v>2.41205123579289</v>
      </c>
      <c r="E22" s="112">
        <v>2.3696106054770598</v>
      </c>
      <c r="F22" s="112">
        <v>2.2687411598302698</v>
      </c>
      <c r="G22" s="112">
        <v>2.6377303144192901</v>
      </c>
      <c r="H22" s="112">
        <v>3.5730334018709402</v>
      </c>
      <c r="I22" s="112">
        <v>3.10641528533468</v>
      </c>
      <c r="J22" s="112">
        <v>3.59696376101861</v>
      </c>
      <c r="K22" s="112">
        <v>2.7672826360742802</v>
      </c>
      <c r="L22" s="112">
        <v>5.3212074303405599</v>
      </c>
      <c r="M22" s="77">
        <v>3.5679441265006502</v>
      </c>
    </row>
    <row r="23" spans="1:13" x14ac:dyDescent="0.2">
      <c r="A23" s="1" t="s">
        <v>425</v>
      </c>
      <c r="B23" s="112">
        <v>5.5150040551500403</v>
      </c>
      <c r="C23" s="112">
        <v>4.3137489529735502</v>
      </c>
      <c r="D23" s="112">
        <v>2.3818552828791701</v>
      </c>
      <c r="E23" s="112">
        <v>2.3113886579753</v>
      </c>
      <c r="F23" s="112">
        <v>2.2276667923105902</v>
      </c>
      <c r="G23" s="112">
        <v>2.5675133306576501</v>
      </c>
      <c r="H23" s="112">
        <v>3.5484616535015601</v>
      </c>
      <c r="I23" s="112">
        <v>2.9513998609618901</v>
      </c>
      <c r="J23" s="112">
        <v>3.6194770505060401</v>
      </c>
      <c r="K23" s="112">
        <v>2.6652781433459598</v>
      </c>
      <c r="L23" s="112">
        <v>5.2791917322227402</v>
      </c>
      <c r="M23" s="77">
        <v>3.49907481031754</v>
      </c>
    </row>
    <row r="24" spans="1:13" x14ac:dyDescent="0.2">
      <c r="A24" s="1" t="s">
        <v>426</v>
      </c>
      <c r="B24" s="112">
        <v>5.4064382012167203</v>
      </c>
      <c r="C24" s="112">
        <v>4.2118888778253503</v>
      </c>
      <c r="D24" s="112">
        <v>2.2789293911409101</v>
      </c>
      <c r="E24" s="112">
        <v>2.3126546841400599</v>
      </c>
      <c r="F24" s="112">
        <v>2.2106999764317701</v>
      </c>
      <c r="G24" s="112">
        <v>2.5350041924627602</v>
      </c>
      <c r="H24" s="112">
        <v>3.49397753968577</v>
      </c>
      <c r="I24" s="112">
        <v>2.8287292817679601</v>
      </c>
      <c r="J24" s="112">
        <v>3.5132020887984501</v>
      </c>
      <c r="K24" s="112">
        <v>2.6291972642601</v>
      </c>
      <c r="L24" s="112">
        <v>5.0976013552535298</v>
      </c>
      <c r="M24" s="77">
        <v>3.4175279108517498</v>
      </c>
    </row>
    <row r="25" spans="1:13" x14ac:dyDescent="0.2">
      <c r="A25" s="1" t="s">
        <v>427</v>
      </c>
      <c r="B25" s="112">
        <v>5.37147215865751</v>
      </c>
      <c r="C25" s="112">
        <v>4.2297816437429097</v>
      </c>
      <c r="D25" s="112">
        <v>2.3163300363452302</v>
      </c>
      <c r="E25" s="112">
        <v>2.3583852570477601</v>
      </c>
      <c r="F25" s="112">
        <v>2.2333185452280002</v>
      </c>
      <c r="G25" s="112">
        <v>2.4860225939304699</v>
      </c>
      <c r="H25" s="112">
        <v>3.4636325372364301</v>
      </c>
      <c r="I25" s="112">
        <v>2.8541627157215999</v>
      </c>
      <c r="J25" s="112">
        <v>3.3880424915973602</v>
      </c>
      <c r="K25" s="112">
        <v>2.56380869425693</v>
      </c>
      <c r="L25" s="112">
        <v>5.1559442973875003</v>
      </c>
      <c r="M25" s="77">
        <v>3.4045495093666398</v>
      </c>
    </row>
    <row r="26" spans="1:13" x14ac:dyDescent="0.2">
      <c r="A26" s="1" t="s">
        <v>428</v>
      </c>
      <c r="B26" s="112">
        <v>5.3834898183148399</v>
      </c>
      <c r="C26" s="112">
        <v>4.2737763629128498</v>
      </c>
      <c r="D26" s="112">
        <v>2.3283118384451398</v>
      </c>
      <c r="E26" s="112">
        <v>2.44422339064942</v>
      </c>
      <c r="F26" s="112">
        <v>2.21300399701405</v>
      </c>
      <c r="G26" s="112">
        <v>2.4560070895049999</v>
      </c>
      <c r="H26" s="112">
        <v>3.4987087127905401</v>
      </c>
      <c r="I26" s="112">
        <v>2.8958445422033701</v>
      </c>
      <c r="J26" s="112">
        <v>3.4833198320936698</v>
      </c>
      <c r="K26" s="112">
        <v>2.5233880583325701</v>
      </c>
      <c r="L26" s="112">
        <v>5.0990307627475797</v>
      </c>
      <c r="M26" s="77">
        <v>3.42648690288175</v>
      </c>
    </row>
    <row r="27" spans="1:13" x14ac:dyDescent="0.2">
      <c r="A27" s="1" t="s">
        <v>429</v>
      </c>
      <c r="B27" s="112">
        <v>5.5137195121951201</v>
      </c>
      <c r="C27" s="112">
        <v>4.50330599845124</v>
      </c>
      <c r="D27" s="112">
        <v>2.5142237875914399</v>
      </c>
      <c r="E27" s="112">
        <v>2.6488723024501102</v>
      </c>
      <c r="F27" s="112">
        <v>2.4015669798733899</v>
      </c>
      <c r="G27" s="112">
        <v>2.7560277327446401</v>
      </c>
      <c r="H27" s="112">
        <v>3.8461538461538498</v>
      </c>
      <c r="I27" s="112">
        <v>3.2108783162699299</v>
      </c>
      <c r="J27" s="112">
        <v>3.8343671087793298</v>
      </c>
      <c r="K27" s="112">
        <v>2.8312363332455601</v>
      </c>
      <c r="L27" s="112">
        <v>5.3361874546079999</v>
      </c>
      <c r="M27" s="77">
        <v>3.7021897723421602</v>
      </c>
    </row>
    <row r="28" spans="1:13" x14ac:dyDescent="0.2">
      <c r="A28" s="1" t="s">
        <v>430</v>
      </c>
      <c r="B28" s="112">
        <v>5.2970334782277098</v>
      </c>
      <c r="C28" s="112">
        <v>4.6025602857993499</v>
      </c>
      <c r="D28" s="112">
        <v>2.6056338028169002</v>
      </c>
      <c r="E28" s="112">
        <v>2.7541555884800402</v>
      </c>
      <c r="F28" s="112">
        <v>2.5761412893985498</v>
      </c>
      <c r="G28" s="112">
        <v>2.9036485274846502</v>
      </c>
      <c r="H28" s="112">
        <v>3.99875081468607</v>
      </c>
      <c r="I28" s="112">
        <v>3.46631992896106</v>
      </c>
      <c r="J28" s="112">
        <v>3.9742554389056099</v>
      </c>
      <c r="K28" s="112">
        <v>2.9697420351198298</v>
      </c>
      <c r="L28" s="112">
        <v>5.6060490338348696</v>
      </c>
      <c r="M28" s="77">
        <v>3.8277426605695499</v>
      </c>
    </row>
    <row r="29" spans="1:13" x14ac:dyDescent="0.2">
      <c r="A29" s="1" t="s">
        <v>431</v>
      </c>
      <c r="B29" s="112">
        <v>5.2473968229839603</v>
      </c>
      <c r="C29" s="112">
        <v>4.66128647531208</v>
      </c>
      <c r="D29" s="112">
        <v>2.5083974428432101</v>
      </c>
      <c r="E29" s="112">
        <v>2.6446650023341198</v>
      </c>
      <c r="F29" s="112">
        <v>2.4792840570102701</v>
      </c>
      <c r="G29" s="112">
        <v>2.78090856814261</v>
      </c>
      <c r="H29" s="112">
        <v>3.7768345109101</v>
      </c>
      <c r="I29" s="112">
        <v>3.36059856699005</v>
      </c>
      <c r="J29" s="112">
        <v>3.7489593026103099</v>
      </c>
      <c r="K29" s="112">
        <v>2.8419162635377</v>
      </c>
      <c r="L29" s="112">
        <v>5.6300983456583102</v>
      </c>
      <c r="M29" s="77">
        <v>3.7162277606507499</v>
      </c>
    </row>
    <row r="30" spans="1:13" x14ac:dyDescent="0.2">
      <c r="A30" s="1" t="s">
        <v>432</v>
      </c>
      <c r="B30" s="112">
        <v>5.0957831142414802</v>
      </c>
      <c r="C30" s="112">
        <v>4.5826774791288898</v>
      </c>
      <c r="D30" s="112">
        <v>2.3547057973109702</v>
      </c>
      <c r="E30" s="112">
        <v>2.5730026436340898</v>
      </c>
      <c r="F30" s="112">
        <v>2.3702851321907898</v>
      </c>
      <c r="G30" s="112">
        <v>2.5945784241531702</v>
      </c>
      <c r="H30" s="112">
        <v>3.6305377920790698</v>
      </c>
      <c r="I30" s="112">
        <v>3.1131118437737801</v>
      </c>
      <c r="J30" s="112">
        <v>3.4580012262415698</v>
      </c>
      <c r="K30" s="112">
        <v>2.63160904422613</v>
      </c>
      <c r="L30" s="112">
        <v>5.4157131960335603</v>
      </c>
      <c r="M30" s="77">
        <v>3.54734394626424</v>
      </c>
    </row>
    <row r="31" spans="1:13" x14ac:dyDescent="0.2">
      <c r="A31" s="1" t="s">
        <v>433</v>
      </c>
      <c r="B31" s="112">
        <v>5.4398813667039896</v>
      </c>
      <c r="C31" s="112">
        <v>4.5720657931419</v>
      </c>
      <c r="D31" s="112">
        <v>2.4855595667869999</v>
      </c>
      <c r="E31" s="112">
        <v>2.5185722051096202</v>
      </c>
      <c r="F31" s="112">
        <v>2.36721478120911</v>
      </c>
      <c r="G31" s="112">
        <v>2.6842014586802998</v>
      </c>
      <c r="H31" s="112">
        <v>3.6040560902439398</v>
      </c>
      <c r="I31" s="112">
        <v>3.5854554668693801</v>
      </c>
      <c r="J31" s="112">
        <v>3.5214889188196401</v>
      </c>
      <c r="K31" s="112">
        <v>2.7166586697740298</v>
      </c>
      <c r="L31" s="112">
        <v>5.2899984776982798</v>
      </c>
      <c r="M31" s="77">
        <v>3.48475392362805</v>
      </c>
    </row>
    <row r="32" spans="1:13" x14ac:dyDescent="0.2">
      <c r="A32" s="1" t="s">
        <v>434</v>
      </c>
      <c r="B32" s="112">
        <v>5.3920457122126004</v>
      </c>
      <c r="C32" s="112">
        <v>4.4428955491386999</v>
      </c>
      <c r="D32" s="112">
        <v>2.4282003175061302</v>
      </c>
      <c r="E32" s="112">
        <v>2.4775409902106902</v>
      </c>
      <c r="F32" s="112">
        <v>2.3317719209135199</v>
      </c>
      <c r="G32" s="112">
        <v>2.6149497920448499</v>
      </c>
      <c r="H32" s="112">
        <v>3.47319189317427</v>
      </c>
      <c r="I32" s="112">
        <v>3.5967578520769998</v>
      </c>
      <c r="J32" s="112">
        <v>3.49824965115425</v>
      </c>
      <c r="K32" s="112">
        <v>2.7381455546543898</v>
      </c>
      <c r="L32" s="112">
        <v>5.2531404644080704</v>
      </c>
      <c r="M32" s="77">
        <v>3.42631300505181</v>
      </c>
    </row>
    <row r="33" spans="1:13" x14ac:dyDescent="0.2">
      <c r="A33" s="1" t="s">
        <v>435</v>
      </c>
      <c r="B33" s="112">
        <v>5.2777819724860704</v>
      </c>
      <c r="C33" s="112">
        <v>4.5105298777817602</v>
      </c>
      <c r="D33" s="112">
        <v>2.56197152561972</v>
      </c>
      <c r="E33" s="112">
        <v>2.5010589160733399</v>
      </c>
      <c r="F33" s="112">
        <v>2.3596458176337598</v>
      </c>
      <c r="G33" s="112">
        <v>2.6891742612537999</v>
      </c>
      <c r="H33" s="112">
        <v>3.47569317458382</v>
      </c>
      <c r="I33" s="112">
        <v>3.5905392141341901</v>
      </c>
      <c r="J33" s="112">
        <v>3.4882868798397499</v>
      </c>
      <c r="K33" s="112">
        <v>2.76864410649861</v>
      </c>
      <c r="L33" s="112">
        <v>5.3640869233701904</v>
      </c>
      <c r="M33" s="77">
        <v>3.4517465517369201</v>
      </c>
    </row>
    <row r="34" spans="1:13" x14ac:dyDescent="0.2">
      <c r="A34" s="1" t="s">
        <v>436</v>
      </c>
      <c r="B34" s="112">
        <v>5.2898151320591698</v>
      </c>
      <c r="C34" s="112">
        <v>4.5387707087540399</v>
      </c>
      <c r="D34" s="112">
        <v>2.5855757727264601</v>
      </c>
      <c r="E34" s="112">
        <v>2.5846312778131</v>
      </c>
      <c r="F34" s="112">
        <v>2.3905307851681199</v>
      </c>
      <c r="G34" s="112">
        <v>2.6279751462815599</v>
      </c>
      <c r="H34" s="112">
        <v>3.4074192944448898</v>
      </c>
      <c r="I34" s="112">
        <v>3.5695308348701298</v>
      </c>
      <c r="J34" s="112">
        <v>3.3665506063152799</v>
      </c>
      <c r="K34" s="112">
        <v>2.7417336504966001</v>
      </c>
      <c r="L34" s="112">
        <v>5.3410117434507702</v>
      </c>
      <c r="M34" s="77">
        <v>3.4458817510779798</v>
      </c>
    </row>
    <row r="35" spans="1:13" x14ac:dyDescent="0.2">
      <c r="A35" s="1" t="s">
        <v>437</v>
      </c>
      <c r="B35" s="112">
        <v>5.3430913174766097</v>
      </c>
      <c r="C35" s="112">
        <v>4.49458058435438</v>
      </c>
      <c r="D35" s="112">
        <v>2.5330475169703499</v>
      </c>
      <c r="E35" s="112">
        <v>2.5332036290722799</v>
      </c>
      <c r="F35" s="112">
        <v>2.3509211564341701</v>
      </c>
      <c r="G35" s="112">
        <v>2.5510319415873601</v>
      </c>
      <c r="H35" s="112">
        <v>3.37517210035957</v>
      </c>
      <c r="I35" s="112">
        <v>3.4876822680863002</v>
      </c>
      <c r="J35" s="112">
        <v>3.30269063677604</v>
      </c>
      <c r="K35" s="112">
        <v>2.6686484477924499</v>
      </c>
      <c r="L35" s="112">
        <v>5.3486797562626904</v>
      </c>
      <c r="M35" s="77">
        <v>3.4021743417160701</v>
      </c>
    </row>
    <row r="36" spans="1:13" x14ac:dyDescent="0.2">
      <c r="A36" s="1" t="s">
        <v>438</v>
      </c>
      <c r="B36" s="112">
        <v>5.3112722877002101</v>
      </c>
      <c r="C36" s="112">
        <v>4.4723351599787904</v>
      </c>
      <c r="D36" s="112">
        <v>2.5529032143048198</v>
      </c>
      <c r="E36" s="112">
        <v>2.5264841095342798</v>
      </c>
      <c r="F36" s="112">
        <v>2.3042160272265702</v>
      </c>
      <c r="G36" s="112">
        <v>2.4792454961314698</v>
      </c>
      <c r="H36" s="112">
        <v>3.3471063293176999</v>
      </c>
      <c r="I36" s="112">
        <v>3.3235824982884199</v>
      </c>
      <c r="J36" s="112">
        <v>3.3211581722745001</v>
      </c>
      <c r="K36" s="112">
        <v>2.6491565719461101</v>
      </c>
      <c r="L36" s="112">
        <v>5.3053319155400303</v>
      </c>
      <c r="M36" s="77">
        <v>3.36318793146933</v>
      </c>
    </row>
    <row r="37" spans="1:13" x14ac:dyDescent="0.2">
      <c r="A37" s="1" t="s">
        <v>439</v>
      </c>
      <c r="B37" s="112">
        <v>5.1756885090218399</v>
      </c>
      <c r="C37" s="112">
        <v>4.3616832910346499</v>
      </c>
      <c r="D37" s="112">
        <v>2.47162538368192</v>
      </c>
      <c r="E37" s="112">
        <v>2.3763596953486998</v>
      </c>
      <c r="F37" s="112">
        <v>2.27160585776396</v>
      </c>
      <c r="G37" s="112">
        <v>2.4841354079627802</v>
      </c>
      <c r="H37" s="112">
        <v>3.2131682400449302</v>
      </c>
      <c r="I37" s="112">
        <v>3.1588165384374798</v>
      </c>
      <c r="J37" s="112">
        <v>3.20680158064902</v>
      </c>
      <c r="K37" s="112">
        <v>2.56369856847033</v>
      </c>
      <c r="L37" s="112">
        <v>5.0816219062664603</v>
      </c>
      <c r="M37" s="77">
        <v>3.2740373658097601</v>
      </c>
    </row>
    <row r="38" spans="1:13" x14ac:dyDescent="0.2">
      <c r="A38" s="1" t="s">
        <v>440</v>
      </c>
      <c r="B38" s="112">
        <v>4.9505243822954297</v>
      </c>
      <c r="C38" s="112">
        <v>4.3207205789804899</v>
      </c>
      <c r="D38" s="112">
        <v>2.4688492984397898</v>
      </c>
      <c r="E38" s="112">
        <v>2.3868247275041798</v>
      </c>
      <c r="F38" s="112">
        <v>2.2718377844456499</v>
      </c>
      <c r="G38" s="112">
        <v>2.5064412602269099</v>
      </c>
      <c r="H38" s="112">
        <v>3.2179144385026701</v>
      </c>
      <c r="I38" s="112">
        <v>3.2144871232533401</v>
      </c>
      <c r="J38" s="112">
        <v>3.2569389563426498</v>
      </c>
      <c r="K38" s="112">
        <v>2.62146181344005</v>
      </c>
      <c r="L38" s="112">
        <v>4.9507185313370003</v>
      </c>
      <c r="M38" s="77">
        <v>3.2619351294649399</v>
      </c>
    </row>
    <row r="39" spans="1:13" x14ac:dyDescent="0.2">
      <c r="A39" s="1" t="s">
        <v>441</v>
      </c>
      <c r="B39" s="112">
        <v>5.0358433556490301</v>
      </c>
      <c r="C39" s="112">
        <v>4.3859993714644903</v>
      </c>
      <c r="D39" s="112">
        <v>2.6083395648612999</v>
      </c>
      <c r="E39" s="112">
        <v>2.6727431937589601</v>
      </c>
      <c r="F39" s="112">
        <v>2.4149091960562998</v>
      </c>
      <c r="G39" s="112">
        <v>2.67469036140497</v>
      </c>
      <c r="H39" s="112">
        <v>3.4118244507403599</v>
      </c>
      <c r="I39" s="112">
        <v>3.5587746527451198</v>
      </c>
      <c r="J39" s="112">
        <v>3.5229638848335401</v>
      </c>
      <c r="K39" s="112">
        <v>2.8696705317693501</v>
      </c>
      <c r="L39" s="112">
        <v>5.1067502157517497</v>
      </c>
      <c r="M39" s="77">
        <v>3.4487138496038399</v>
      </c>
    </row>
    <row r="40" spans="1:13" x14ac:dyDescent="0.2">
      <c r="A40" s="1" t="s">
        <v>442</v>
      </c>
      <c r="B40" s="112">
        <v>5.1376852317430304</v>
      </c>
      <c r="C40" s="112">
        <v>4.5213601382126596</v>
      </c>
      <c r="D40" s="112">
        <v>2.7377777777777799</v>
      </c>
      <c r="E40" s="112">
        <v>2.8138139933440902</v>
      </c>
      <c r="F40" s="112">
        <v>2.5302745954828501</v>
      </c>
      <c r="G40" s="112">
        <v>2.8224305391045399</v>
      </c>
      <c r="H40" s="112">
        <v>3.5991465528737199</v>
      </c>
      <c r="I40" s="112">
        <v>3.79806484041216</v>
      </c>
      <c r="J40" s="112">
        <v>3.6366246381319201</v>
      </c>
      <c r="K40" s="112">
        <v>3.0072325846973702</v>
      </c>
      <c r="L40" s="112">
        <v>5.2426017725702296</v>
      </c>
      <c r="M40" s="77">
        <v>3.5955056179775302</v>
      </c>
    </row>
    <row r="41" spans="1:13" ht="12" thickBot="1" x14ac:dyDescent="0.25">
      <c r="A41" s="113" t="s">
        <v>443</v>
      </c>
      <c r="B41" s="114">
        <v>5.1452722105232196</v>
      </c>
      <c r="C41" s="114">
        <v>4.4102342568774899</v>
      </c>
      <c r="D41" s="114">
        <v>2.6032491681346599</v>
      </c>
      <c r="E41" s="114">
        <v>2.68123731040248</v>
      </c>
      <c r="F41" s="114">
        <v>2.3885898115347799</v>
      </c>
      <c r="G41" s="114">
        <v>2.69858296166657</v>
      </c>
      <c r="H41" s="114">
        <v>3.5081644069151099</v>
      </c>
      <c r="I41" s="114">
        <v>3.6337984010032902</v>
      </c>
      <c r="J41" s="114">
        <v>3.5555449285065301</v>
      </c>
      <c r="K41" s="114">
        <v>2.9240946294427599</v>
      </c>
      <c r="L41" s="114">
        <v>5.1935362645621899</v>
      </c>
      <c r="M41" s="115">
        <v>3.4939386694810999</v>
      </c>
    </row>
    <row r="42" spans="1:13" ht="33" customHeight="1" x14ac:dyDescent="0.2">
      <c r="A42" s="240" t="s">
        <v>375</v>
      </c>
      <c r="B42" s="240"/>
      <c r="C42" s="240"/>
      <c r="D42" s="240"/>
      <c r="E42" s="240"/>
      <c r="F42" s="240"/>
      <c r="G42" s="240"/>
      <c r="H42" s="240"/>
      <c r="I42" s="240"/>
      <c r="J42" s="240"/>
      <c r="K42" s="240"/>
      <c r="L42" s="240"/>
      <c r="M42" s="240"/>
    </row>
  </sheetData>
  <mergeCells count="15">
    <mergeCell ref="A42:M42"/>
    <mergeCell ref="A1:M1"/>
    <mergeCell ref="B2:B3"/>
    <mergeCell ref="C2:C3"/>
    <mergeCell ref="E2:E3"/>
    <mergeCell ref="F2:F3"/>
    <mergeCell ref="G2:G3"/>
    <mergeCell ref="A2:A3"/>
    <mergeCell ref="M2:M3"/>
    <mergeCell ref="D2:D3"/>
    <mergeCell ref="J2:J3"/>
    <mergeCell ref="H2:H3"/>
    <mergeCell ref="I2:I3"/>
    <mergeCell ref="K2:K3"/>
    <mergeCell ref="L2:L3"/>
  </mergeCells>
  <phoneticPr fontId="2" type="noConversion"/>
  <pageMargins left="0.75" right="0.75" top="1" bottom="1" header="0.5" footer="0.5"/>
  <pageSetup paperSize="9" scale="9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9A7A8-6DBB-48E9-ADD4-00AB0C88961B}">
  <sheetPr codeName="Blad25">
    <pageSetUpPr fitToPage="1"/>
  </sheetPr>
  <dimension ref="A1:M42"/>
  <sheetViews>
    <sheetView zoomScaleNormal="100" workbookViewId="0">
      <selection activeCell="P29" sqref="P29"/>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1406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2" thickBot="1" x14ac:dyDescent="0.25">
      <c r="A1" s="219" t="s">
        <v>361</v>
      </c>
      <c r="B1" s="219"/>
      <c r="C1" s="219"/>
      <c r="D1" s="219"/>
      <c r="E1" s="219"/>
      <c r="F1" s="219"/>
      <c r="G1" s="219"/>
      <c r="H1" s="219"/>
      <c r="I1" s="219"/>
      <c r="J1" s="219"/>
      <c r="K1" s="219"/>
      <c r="L1" s="219"/>
      <c r="M1" s="219"/>
    </row>
    <row r="2" spans="1:13" ht="10.9" customHeight="1" x14ac:dyDescent="0.2">
      <c r="A2" s="232" t="s">
        <v>139</v>
      </c>
      <c r="B2" s="230" t="s">
        <v>216</v>
      </c>
      <c r="C2" s="228" t="s">
        <v>92</v>
      </c>
      <c r="D2" s="228" t="s">
        <v>93</v>
      </c>
      <c r="E2" s="228" t="s">
        <v>134</v>
      </c>
      <c r="F2" s="230" t="s">
        <v>219</v>
      </c>
      <c r="G2" s="228" t="s">
        <v>135</v>
      </c>
      <c r="H2" s="228" t="s">
        <v>96</v>
      </c>
      <c r="I2" s="228" t="s">
        <v>136</v>
      </c>
      <c r="J2" s="228" t="s">
        <v>98</v>
      </c>
      <c r="K2" s="230" t="s">
        <v>199</v>
      </c>
      <c r="L2" s="228" t="s">
        <v>137</v>
      </c>
      <c r="M2" s="232" t="s">
        <v>101</v>
      </c>
    </row>
    <row r="3" spans="1:13" x14ac:dyDescent="0.2">
      <c r="A3" s="233"/>
      <c r="B3" s="229"/>
      <c r="C3" s="229"/>
      <c r="D3" s="231"/>
      <c r="E3" s="229"/>
      <c r="F3" s="229"/>
      <c r="G3" s="229"/>
      <c r="H3" s="229"/>
      <c r="I3" s="229"/>
      <c r="J3" s="231"/>
      <c r="K3" s="229"/>
      <c r="L3" s="229"/>
      <c r="M3" s="234"/>
    </row>
    <row r="4" spans="1:13" ht="12.75" hidden="1" x14ac:dyDescent="0.2">
      <c r="A4" t="s">
        <v>410</v>
      </c>
      <c r="B4" s="145" t="s">
        <v>411</v>
      </c>
      <c r="C4" s="145" t="s">
        <v>412</v>
      </c>
      <c r="D4" s="146" t="s">
        <v>413</v>
      </c>
      <c r="E4" s="145" t="s">
        <v>414</v>
      </c>
      <c r="F4" s="145" t="s">
        <v>415</v>
      </c>
      <c r="G4" s="145" t="s">
        <v>416</v>
      </c>
      <c r="H4" s="145" t="s">
        <v>417</v>
      </c>
      <c r="I4" s="145" t="s">
        <v>418</v>
      </c>
      <c r="J4" s="146" t="s">
        <v>419</v>
      </c>
      <c r="K4" s="145" t="s">
        <v>420</v>
      </c>
      <c r="L4" s="145" t="s">
        <v>421</v>
      </c>
      <c r="M4" s="147" t="s">
        <v>423</v>
      </c>
    </row>
    <row r="5" spans="1:13" x14ac:dyDescent="0.2">
      <c r="A5" s="100" t="s">
        <v>227</v>
      </c>
      <c r="B5" s="105">
        <v>5.4953535483456104</v>
      </c>
      <c r="C5" s="105">
        <v>3.44427786106947</v>
      </c>
      <c r="D5" s="105">
        <v>1.0333074856184501</v>
      </c>
      <c r="E5" s="105">
        <v>0.82410403810978705</v>
      </c>
      <c r="F5" s="105">
        <v>0.76468477994071304</v>
      </c>
      <c r="G5" s="105">
        <v>1.2832065335173499</v>
      </c>
      <c r="H5" s="105">
        <v>2.1822495654812801</v>
      </c>
      <c r="I5" s="105">
        <v>1.55294117647059</v>
      </c>
      <c r="J5" s="105">
        <v>2.0510684179572598</v>
      </c>
      <c r="K5" s="105">
        <v>1.3756169274388299</v>
      </c>
      <c r="L5" s="105">
        <v>4.0795310519645103</v>
      </c>
      <c r="M5" s="106">
        <v>2.1026566500188899</v>
      </c>
    </row>
    <row r="6" spans="1:13" x14ac:dyDescent="0.2">
      <c r="A6" s="100" t="s">
        <v>228</v>
      </c>
      <c r="B6" s="105">
        <v>5.3932584269662902</v>
      </c>
      <c r="C6" s="105">
        <v>3.3631928337199102</v>
      </c>
      <c r="D6" s="105">
        <v>1.00458103379865</v>
      </c>
      <c r="E6" s="105">
        <v>0.82779128408109104</v>
      </c>
      <c r="F6" s="105">
        <v>0.75729781089191806</v>
      </c>
      <c r="G6" s="105">
        <v>1.2774159699807199</v>
      </c>
      <c r="H6" s="105">
        <v>2.16704164308686</v>
      </c>
      <c r="I6" s="105">
        <v>1.5243711184994699</v>
      </c>
      <c r="J6" s="105">
        <v>2.0701496198184901</v>
      </c>
      <c r="K6" s="105">
        <v>1.3665407397042999</v>
      </c>
      <c r="L6" s="105">
        <v>3.90789108636202</v>
      </c>
      <c r="M6" s="106">
        <v>2.0723456076309099</v>
      </c>
    </row>
    <row r="7" spans="1:13" x14ac:dyDescent="0.2">
      <c r="A7" s="100" t="s">
        <v>229</v>
      </c>
      <c r="B7" s="105">
        <v>5.2725232446296904</v>
      </c>
      <c r="C7" s="105">
        <v>3.4129761071678502</v>
      </c>
      <c r="D7" s="105">
        <v>1.06614800007204</v>
      </c>
      <c r="E7" s="105">
        <v>0.86473255487339995</v>
      </c>
      <c r="F7" s="105">
        <v>0.78502244938299504</v>
      </c>
      <c r="G7" s="105">
        <v>1.27872287126233</v>
      </c>
      <c r="H7" s="105">
        <v>2.2039859320046902</v>
      </c>
      <c r="I7" s="105">
        <v>1.6107298423741001</v>
      </c>
      <c r="J7" s="105">
        <v>2.1697464124238302</v>
      </c>
      <c r="K7" s="105">
        <v>1.3715376823574601</v>
      </c>
      <c r="L7" s="105">
        <v>4.0050757395511098</v>
      </c>
      <c r="M7" s="106">
        <v>2.0967181802396202</v>
      </c>
    </row>
    <row r="8" spans="1:13" x14ac:dyDescent="0.2">
      <c r="A8" s="100" t="s">
        <v>230</v>
      </c>
      <c r="B8" s="105">
        <v>5.3660565723793701</v>
      </c>
      <c r="C8" s="105">
        <v>3.4627702161729399</v>
      </c>
      <c r="D8" s="105">
        <v>1.0704438557603899</v>
      </c>
      <c r="E8" s="105">
        <v>0.87024680440549895</v>
      </c>
      <c r="F8" s="105">
        <v>0.80206839284366305</v>
      </c>
      <c r="G8" s="105">
        <v>1.2878615349578699</v>
      </c>
      <c r="H8" s="105">
        <v>2.2343978580694999</v>
      </c>
      <c r="I8" s="105">
        <v>1.6920420656097901</v>
      </c>
      <c r="J8" s="105">
        <v>2.2303095876263299</v>
      </c>
      <c r="K8" s="105">
        <v>1.42046115544801</v>
      </c>
      <c r="L8" s="105">
        <v>4.02934761054928</v>
      </c>
      <c r="M8" s="106">
        <v>2.13402030973849</v>
      </c>
    </row>
    <row r="9" spans="1:13" x14ac:dyDescent="0.2">
      <c r="A9" s="100" t="s">
        <v>231</v>
      </c>
      <c r="B9" s="105">
        <v>5.3449764897802501</v>
      </c>
      <c r="C9" s="105">
        <v>3.4870889428382301</v>
      </c>
      <c r="D9" s="105">
        <v>1.1028815483591901</v>
      </c>
      <c r="E9" s="105">
        <v>0.905596586907086</v>
      </c>
      <c r="F9" s="105">
        <v>0.80727492721291605</v>
      </c>
      <c r="G9" s="105">
        <v>1.2982723866574</v>
      </c>
      <c r="H9" s="105">
        <v>2.2689273031270298</v>
      </c>
      <c r="I9" s="105">
        <v>1.6860648002516501</v>
      </c>
      <c r="J9" s="105">
        <v>2.2395230234792698</v>
      </c>
      <c r="K9" s="105">
        <v>1.4380878198495599</v>
      </c>
      <c r="L9" s="105">
        <v>4.0912698412698401</v>
      </c>
      <c r="M9" s="106">
        <v>2.1518158147594599</v>
      </c>
    </row>
    <row r="10" spans="1:13" x14ac:dyDescent="0.2">
      <c r="A10" s="100" t="s">
        <v>232</v>
      </c>
      <c r="B10" s="105">
        <v>5.3928605608192202</v>
      </c>
      <c r="C10" s="105">
        <v>3.60092434441877</v>
      </c>
      <c r="D10" s="105">
        <v>1.12878214144037</v>
      </c>
      <c r="E10" s="105">
        <v>0.98892245720040295</v>
      </c>
      <c r="F10" s="105">
        <v>0.81477766316845401</v>
      </c>
      <c r="G10" s="105">
        <v>1.31028746567617</v>
      </c>
      <c r="H10" s="105">
        <v>2.2956891904965899</v>
      </c>
      <c r="I10" s="105">
        <v>1.74654624413884</v>
      </c>
      <c r="J10" s="105">
        <v>2.3099869339052801</v>
      </c>
      <c r="K10" s="105">
        <v>1.45688593535795</v>
      </c>
      <c r="L10" s="105">
        <v>4.1658416821763797</v>
      </c>
      <c r="M10" s="106">
        <v>2.1946637842246299</v>
      </c>
    </row>
    <row r="11" spans="1:13" x14ac:dyDescent="0.2">
      <c r="A11" s="100" t="s">
        <v>233</v>
      </c>
      <c r="B11" s="105">
        <v>5.5348496432212002</v>
      </c>
      <c r="C11" s="105">
        <v>3.6631951425469498</v>
      </c>
      <c r="D11" s="105">
        <v>1.13877977584778</v>
      </c>
      <c r="E11" s="105">
        <v>1.02663204299777</v>
      </c>
      <c r="F11" s="105">
        <v>0.83487940630797797</v>
      </c>
      <c r="G11" s="105">
        <v>1.3371755299156001</v>
      </c>
      <c r="H11" s="105">
        <v>2.3631068229188199</v>
      </c>
      <c r="I11" s="105">
        <v>1.7724233631891</v>
      </c>
      <c r="J11" s="105">
        <v>2.3713171790949001</v>
      </c>
      <c r="K11" s="105">
        <v>1.4861601337544099</v>
      </c>
      <c r="L11" s="105">
        <v>4.21729807005004</v>
      </c>
      <c r="M11" s="106">
        <v>2.2452928893812101</v>
      </c>
    </row>
    <row r="12" spans="1:13" x14ac:dyDescent="0.2">
      <c r="A12" s="100" t="s">
        <v>234</v>
      </c>
      <c r="B12" s="105">
        <v>5.5336784273873398</v>
      </c>
      <c r="C12" s="105">
        <v>3.6565721649484502</v>
      </c>
      <c r="D12" s="105">
        <v>1.15545461100296</v>
      </c>
      <c r="E12" s="105">
        <v>1.0429670196915399</v>
      </c>
      <c r="F12" s="105">
        <v>0.82244936589059203</v>
      </c>
      <c r="G12" s="105">
        <v>1.3277412443157901</v>
      </c>
      <c r="H12" s="105">
        <v>2.34398698397816</v>
      </c>
      <c r="I12" s="105">
        <v>1.7454155225199599</v>
      </c>
      <c r="J12" s="105">
        <v>2.40651610514624</v>
      </c>
      <c r="K12" s="105">
        <v>1.5004351610095701</v>
      </c>
      <c r="L12" s="105">
        <v>4.1577317131284204</v>
      </c>
      <c r="M12" s="106">
        <v>2.2479723289592801</v>
      </c>
    </row>
    <row r="13" spans="1:13" x14ac:dyDescent="0.2">
      <c r="A13" s="100" t="s">
        <v>235</v>
      </c>
      <c r="B13" s="105">
        <v>5.4983417699424004</v>
      </c>
      <c r="C13" s="105">
        <v>3.70168863095958</v>
      </c>
      <c r="D13" s="105">
        <v>1.14634321911892</v>
      </c>
      <c r="E13" s="105">
        <v>1.0704350280207999</v>
      </c>
      <c r="F13" s="105">
        <v>0.83708584158885102</v>
      </c>
      <c r="G13" s="105">
        <v>1.30999383800808</v>
      </c>
      <c r="H13" s="105">
        <v>2.2810910644632201</v>
      </c>
      <c r="I13" s="105">
        <v>1.7098609355246499</v>
      </c>
      <c r="J13" s="105">
        <v>2.3927107511482002</v>
      </c>
      <c r="K13" s="105">
        <v>1.48296732602092</v>
      </c>
      <c r="L13" s="105">
        <v>4.0809028053723297</v>
      </c>
      <c r="M13" s="106">
        <v>2.2400422162955498</v>
      </c>
    </row>
    <row r="14" spans="1:13" x14ac:dyDescent="0.2">
      <c r="A14" s="100" t="s">
        <v>236</v>
      </c>
      <c r="B14" s="105">
        <v>5.4384405359070396</v>
      </c>
      <c r="C14" s="105">
        <v>3.6229696274379601</v>
      </c>
      <c r="D14" s="105">
        <v>1.1022856216566701</v>
      </c>
      <c r="E14" s="105">
        <v>1.0459363957597201</v>
      </c>
      <c r="F14" s="105">
        <v>0.83064056263067898</v>
      </c>
      <c r="G14" s="105">
        <v>1.33389625504918</v>
      </c>
      <c r="H14" s="105">
        <v>2.2768306297118102</v>
      </c>
      <c r="I14" s="105">
        <v>1.6851975038803899</v>
      </c>
      <c r="J14" s="105">
        <v>2.3297756695325602</v>
      </c>
      <c r="K14" s="105">
        <v>1.44009083115138</v>
      </c>
      <c r="L14" s="105">
        <v>4.1087709519448996</v>
      </c>
      <c r="M14" s="106">
        <v>2.2143182881899</v>
      </c>
    </row>
    <row r="15" spans="1:13" x14ac:dyDescent="0.2">
      <c r="A15" s="100" t="s">
        <v>237</v>
      </c>
      <c r="B15" s="105">
        <v>5.223715064326</v>
      </c>
      <c r="C15" s="105">
        <v>3.5314228255404698</v>
      </c>
      <c r="D15" s="105">
        <v>1.0951464690967301</v>
      </c>
      <c r="E15" s="105">
        <v>1.02930173302865</v>
      </c>
      <c r="F15" s="105">
        <v>0.83482295668048501</v>
      </c>
      <c r="G15" s="105">
        <v>1.32966267234781</v>
      </c>
      <c r="H15" s="105">
        <v>2.19500096453275</v>
      </c>
      <c r="I15" s="105">
        <v>1.67406467977172</v>
      </c>
      <c r="J15" s="105">
        <v>2.3089840470193099</v>
      </c>
      <c r="K15" s="105">
        <v>1.44061231804465</v>
      </c>
      <c r="L15" s="105">
        <v>4.0378724589250901</v>
      </c>
      <c r="M15" s="106">
        <v>2.17020319412162</v>
      </c>
    </row>
    <row r="16" spans="1:13" x14ac:dyDescent="0.2">
      <c r="A16" s="100" t="s">
        <v>238</v>
      </c>
      <c r="B16" s="105">
        <v>5.1517401538728897</v>
      </c>
      <c r="C16" s="105">
        <v>3.5686345309020902</v>
      </c>
      <c r="D16" s="105">
        <v>1.1156824347388701</v>
      </c>
      <c r="E16" s="105">
        <v>1.0544424205626399</v>
      </c>
      <c r="F16" s="105">
        <v>0.86094418148398599</v>
      </c>
      <c r="G16" s="105">
        <v>1.3520612081763199</v>
      </c>
      <c r="H16" s="105">
        <v>2.2223443122819599</v>
      </c>
      <c r="I16" s="105">
        <v>1.6933594986389799</v>
      </c>
      <c r="J16" s="105">
        <v>2.35082266459459</v>
      </c>
      <c r="K16" s="105">
        <v>1.4791671470405101</v>
      </c>
      <c r="L16" s="105">
        <v>4.0351086222645902</v>
      </c>
      <c r="M16" s="106">
        <v>2.1924726802147201</v>
      </c>
    </row>
    <row r="17" spans="1:13" x14ac:dyDescent="0.2">
      <c r="A17" s="100" t="s">
        <v>239</v>
      </c>
      <c r="B17" s="105">
        <v>5.0414765332204299</v>
      </c>
      <c r="C17" s="105">
        <v>3.57428914697637</v>
      </c>
      <c r="D17" s="105">
        <v>1.1188735834485699</v>
      </c>
      <c r="E17" s="105">
        <v>1.05352556973288</v>
      </c>
      <c r="F17" s="105">
        <v>0.84080664294187402</v>
      </c>
      <c r="G17" s="105">
        <v>1.3378689984246901</v>
      </c>
      <c r="H17" s="105">
        <v>2.2268758041115801</v>
      </c>
      <c r="I17" s="105">
        <v>1.7512746619374899</v>
      </c>
      <c r="J17" s="105">
        <v>2.3227745209123598</v>
      </c>
      <c r="K17" s="105">
        <v>1.43742369445532</v>
      </c>
      <c r="L17" s="105">
        <v>3.9241256668642599</v>
      </c>
      <c r="M17" s="106">
        <v>2.1726395949706099</v>
      </c>
    </row>
    <row r="18" spans="1:13" x14ac:dyDescent="0.2">
      <c r="A18" s="100" t="s">
        <v>240</v>
      </c>
      <c r="B18" s="105">
        <v>4.9998443870405502</v>
      </c>
      <c r="C18" s="105">
        <v>3.6438137117729399</v>
      </c>
      <c r="D18" s="105">
        <v>1.1792622420363801</v>
      </c>
      <c r="E18" s="105">
        <v>1.02611751873472</v>
      </c>
      <c r="F18" s="105">
        <v>0.85343543124422405</v>
      </c>
      <c r="G18" s="105">
        <v>1.3676910090570999</v>
      </c>
      <c r="H18" s="105">
        <v>2.3183608709924499</v>
      </c>
      <c r="I18" s="105">
        <v>1.7749794342846299</v>
      </c>
      <c r="J18" s="105">
        <v>2.3660198234093301</v>
      </c>
      <c r="K18" s="105">
        <v>1.4975423767743099</v>
      </c>
      <c r="L18" s="105">
        <v>4.0278271868453297</v>
      </c>
      <c r="M18" s="106">
        <v>2.2088667689193602</v>
      </c>
    </row>
    <row r="19" spans="1:13" x14ac:dyDescent="0.2">
      <c r="A19" s="100" t="s">
        <v>241</v>
      </c>
      <c r="B19" s="105">
        <v>4.9781605278646897</v>
      </c>
      <c r="C19" s="105">
        <v>3.7439661706626199</v>
      </c>
      <c r="D19" s="105">
        <v>1.1908188228522101</v>
      </c>
      <c r="E19" s="105">
        <v>1.07828685661208</v>
      </c>
      <c r="F19" s="105">
        <v>0.83896725108754999</v>
      </c>
      <c r="G19" s="105">
        <v>1.3770109955355601</v>
      </c>
      <c r="H19" s="105">
        <v>2.31958762886598</v>
      </c>
      <c r="I19" s="105">
        <v>1.7406715827452</v>
      </c>
      <c r="J19" s="105">
        <v>2.3843433847362698</v>
      </c>
      <c r="K19" s="105">
        <v>1.4852846795635799</v>
      </c>
      <c r="L19" s="105">
        <v>4.0811502856017299</v>
      </c>
      <c r="M19" s="106">
        <v>2.2177803443431099</v>
      </c>
    </row>
    <row r="20" spans="1:13" x14ac:dyDescent="0.2">
      <c r="A20" s="100" t="s">
        <v>242</v>
      </c>
      <c r="B20" s="105">
        <v>4.9310882348401801</v>
      </c>
      <c r="C20" s="105">
        <v>3.8223799649066801</v>
      </c>
      <c r="D20" s="105">
        <v>1.1831016350932799</v>
      </c>
      <c r="E20" s="105">
        <v>1.0732042523950001</v>
      </c>
      <c r="F20" s="105">
        <v>0.84389775274549295</v>
      </c>
      <c r="G20" s="105">
        <v>1.41499182118713</v>
      </c>
      <c r="H20" s="105">
        <v>2.3927156914785002</v>
      </c>
      <c r="I20" s="105">
        <v>1.7505539727761901</v>
      </c>
      <c r="J20" s="105">
        <v>2.4050012257906399</v>
      </c>
      <c r="K20" s="105">
        <v>1.5212784237356101</v>
      </c>
      <c r="L20" s="105">
        <v>4.1643835616438398</v>
      </c>
      <c r="M20" s="106">
        <v>2.2438147826397401</v>
      </c>
    </row>
    <row r="21" spans="1:13" x14ac:dyDescent="0.2">
      <c r="A21" s="100" t="s">
        <v>243</v>
      </c>
      <c r="B21" s="105">
        <v>4.9080981312004903</v>
      </c>
      <c r="C21" s="105">
        <v>3.88384392775172</v>
      </c>
      <c r="D21" s="105">
        <v>1.2115429620695199</v>
      </c>
      <c r="E21" s="105">
        <v>1.0629036503148199</v>
      </c>
      <c r="F21" s="105">
        <v>0.84696206590836198</v>
      </c>
      <c r="G21" s="105">
        <v>1.4289800354670801</v>
      </c>
      <c r="H21" s="105">
        <v>2.4151693887837</v>
      </c>
      <c r="I21" s="105">
        <v>1.7401759159653201</v>
      </c>
      <c r="J21" s="105">
        <v>2.4138607067588098</v>
      </c>
      <c r="K21" s="105">
        <v>1.54532219050567</v>
      </c>
      <c r="L21" s="105">
        <v>4.0810768751945199</v>
      </c>
      <c r="M21" s="106">
        <v>2.2546638086072002</v>
      </c>
    </row>
    <row r="22" spans="1:13" x14ac:dyDescent="0.2">
      <c r="A22" s="100" t="s">
        <v>424</v>
      </c>
      <c r="B22" s="105">
        <v>4.9082202713487604</v>
      </c>
      <c r="C22" s="105">
        <v>3.91115017378451</v>
      </c>
      <c r="D22" s="105">
        <v>1.2267725058632499</v>
      </c>
      <c r="E22" s="105">
        <v>1.08041270549125</v>
      </c>
      <c r="F22" s="105">
        <v>0.85054219707684997</v>
      </c>
      <c r="G22" s="105">
        <v>1.4277202310019299</v>
      </c>
      <c r="H22" s="105">
        <v>2.43603534906521</v>
      </c>
      <c r="I22" s="105">
        <v>1.7778058964950001</v>
      </c>
      <c r="J22" s="105">
        <v>2.4216454456415302</v>
      </c>
      <c r="K22" s="105">
        <v>1.5674017082274301</v>
      </c>
      <c r="L22" s="105">
        <v>4.1486068111455099</v>
      </c>
      <c r="M22" s="106">
        <v>2.2713481742358401</v>
      </c>
    </row>
    <row r="23" spans="1:13" x14ac:dyDescent="0.2">
      <c r="A23" s="100" t="s">
        <v>425</v>
      </c>
      <c r="B23" s="105">
        <v>4.9717669742459698</v>
      </c>
      <c r="C23" s="105">
        <v>3.91887040804116</v>
      </c>
      <c r="D23" s="105">
        <v>1.2532278743882801</v>
      </c>
      <c r="E23" s="105">
        <v>1.1151436507775601</v>
      </c>
      <c r="F23" s="105">
        <v>0.87919336600075404</v>
      </c>
      <c r="G23" s="105">
        <v>1.4574852359383099</v>
      </c>
      <c r="H23" s="105">
        <v>2.4907209767106702</v>
      </c>
      <c r="I23" s="105">
        <v>1.8454149023573301</v>
      </c>
      <c r="J23" s="105">
        <v>2.4603621927610502</v>
      </c>
      <c r="K23" s="105">
        <v>1.61244177929346</v>
      </c>
      <c r="L23" s="105">
        <v>4.2804257288292504</v>
      </c>
      <c r="M23" s="106">
        <v>2.31691276464512</v>
      </c>
    </row>
    <row r="24" spans="1:13" x14ac:dyDescent="0.2">
      <c r="A24" s="100" t="s">
        <v>426</v>
      </c>
      <c r="B24" s="105">
        <v>4.9325914829873696</v>
      </c>
      <c r="C24" s="105">
        <v>3.9251219755053302</v>
      </c>
      <c r="D24" s="105">
        <v>1.2361520250122</v>
      </c>
      <c r="E24" s="105">
        <v>1.11981174179413</v>
      </c>
      <c r="F24" s="105">
        <v>0.87390996936130105</v>
      </c>
      <c r="G24" s="105">
        <v>1.4541528353683</v>
      </c>
      <c r="H24" s="105">
        <v>2.4782390244564798</v>
      </c>
      <c r="I24" s="105">
        <v>1.8310970797158601</v>
      </c>
      <c r="J24" s="105">
        <v>2.4418348084042298</v>
      </c>
      <c r="K24" s="105">
        <v>1.5821008374480201</v>
      </c>
      <c r="L24" s="105">
        <v>4.4507758056443203</v>
      </c>
      <c r="M24" s="106">
        <v>2.3073367153858602</v>
      </c>
    </row>
    <row r="25" spans="1:13" x14ac:dyDescent="0.2">
      <c r="A25" s="100" t="s">
        <v>427</v>
      </c>
      <c r="B25" s="105">
        <v>4.8756674294431699</v>
      </c>
      <c r="C25" s="105">
        <v>3.8953800832022898</v>
      </c>
      <c r="D25" s="105">
        <v>1.2024664123103601</v>
      </c>
      <c r="E25" s="105">
        <v>1.1325120253293</v>
      </c>
      <c r="F25" s="105">
        <v>0.87312749549277402</v>
      </c>
      <c r="G25" s="105">
        <v>1.4368543358718899</v>
      </c>
      <c r="H25" s="105">
        <v>2.46432499219291</v>
      </c>
      <c r="I25" s="105">
        <v>1.79847019407042</v>
      </c>
      <c r="J25" s="105">
        <v>2.4312455533475599</v>
      </c>
      <c r="K25" s="105">
        <v>1.59765280276896</v>
      </c>
      <c r="L25" s="105">
        <v>4.4078720220968997</v>
      </c>
      <c r="M25" s="106">
        <v>2.29765090692834</v>
      </c>
    </row>
    <row r="26" spans="1:13" x14ac:dyDescent="0.2">
      <c r="A26" s="100" t="s">
        <v>428</v>
      </c>
      <c r="B26" s="105">
        <v>4.78142909401293</v>
      </c>
      <c r="C26" s="105">
        <v>3.7684042976522099</v>
      </c>
      <c r="D26" s="105">
        <v>1.2084101007911601</v>
      </c>
      <c r="E26" s="105">
        <v>1.0881260277309699</v>
      </c>
      <c r="F26" s="105">
        <v>0.85987772727702205</v>
      </c>
      <c r="G26" s="105">
        <v>1.43631529882954</v>
      </c>
      <c r="H26" s="105">
        <v>2.4330569525621901</v>
      </c>
      <c r="I26" s="105">
        <v>1.75649586986106</v>
      </c>
      <c r="J26" s="105">
        <v>2.3639443257971902</v>
      </c>
      <c r="K26" s="105">
        <v>1.57410804365771</v>
      </c>
      <c r="L26" s="105">
        <v>4.33666628356894</v>
      </c>
      <c r="M26" s="106">
        <v>2.2583494686499002</v>
      </c>
    </row>
    <row r="27" spans="1:13" x14ac:dyDescent="0.2">
      <c r="A27" s="100" t="s">
        <v>429</v>
      </c>
      <c r="B27" s="105">
        <v>4.6875</v>
      </c>
      <c r="C27" s="105">
        <v>3.68524512042571</v>
      </c>
      <c r="D27" s="105">
        <v>1.1993136458051099</v>
      </c>
      <c r="E27" s="105">
        <v>1.0567093947752699</v>
      </c>
      <c r="F27" s="105">
        <v>0.86013569137309398</v>
      </c>
      <c r="G27" s="105">
        <v>1.44297655594265</v>
      </c>
      <c r="H27" s="105">
        <v>2.3400152107779202</v>
      </c>
      <c r="I27" s="105">
        <v>1.6926051538875999</v>
      </c>
      <c r="J27" s="105">
        <v>2.26286498810954</v>
      </c>
      <c r="K27" s="105">
        <v>1.52609706114692</v>
      </c>
      <c r="L27" s="105">
        <v>4.2238446542563404</v>
      </c>
      <c r="M27" s="106">
        <v>2.2090956115368798</v>
      </c>
    </row>
    <row r="28" spans="1:13" x14ac:dyDescent="0.2">
      <c r="A28" s="100" t="s">
        <v>430</v>
      </c>
      <c r="B28" s="105">
        <v>4.7372836116830603</v>
      </c>
      <c r="C28" s="105">
        <v>3.7193609209090002</v>
      </c>
      <c r="D28" s="105">
        <v>1.2567713976164701</v>
      </c>
      <c r="E28" s="105">
        <v>1.0838018306914801</v>
      </c>
      <c r="F28" s="105">
        <v>0.87452219028919898</v>
      </c>
      <c r="G28" s="105">
        <v>1.4529737683058599</v>
      </c>
      <c r="H28" s="105">
        <v>2.3666630458396698</v>
      </c>
      <c r="I28" s="105">
        <v>1.6522897374096199</v>
      </c>
      <c r="J28" s="105">
        <v>2.25876709982135</v>
      </c>
      <c r="K28" s="105">
        <v>1.50775038608934</v>
      </c>
      <c r="L28" s="105">
        <v>4.2159932788513004</v>
      </c>
      <c r="M28" s="106">
        <v>2.2259123371410601</v>
      </c>
    </row>
    <row r="29" spans="1:13" x14ac:dyDescent="0.2">
      <c r="A29" s="100" t="s">
        <v>431</v>
      </c>
      <c r="B29" s="105">
        <v>4.7123204377897698</v>
      </c>
      <c r="C29" s="105">
        <v>3.7071638705573702</v>
      </c>
      <c r="D29" s="105">
        <v>1.26232527901181</v>
      </c>
      <c r="E29" s="105">
        <v>1.0899348474700099</v>
      </c>
      <c r="F29" s="105">
        <v>0.87693546095932595</v>
      </c>
      <c r="G29" s="105">
        <v>1.44105807935595</v>
      </c>
      <c r="H29" s="105">
        <v>2.37052306106674</v>
      </c>
      <c r="I29" s="105">
        <v>1.66761777946864</v>
      </c>
      <c r="J29" s="105">
        <v>2.304226455752</v>
      </c>
      <c r="K29" s="105">
        <v>1.51302020791162</v>
      </c>
      <c r="L29" s="105">
        <v>4.2578333460394902</v>
      </c>
      <c r="M29" s="106">
        <v>2.23110351743862</v>
      </c>
    </row>
    <row r="30" spans="1:13" x14ac:dyDescent="0.2">
      <c r="A30" s="100" t="s">
        <v>432</v>
      </c>
      <c r="B30" s="105">
        <v>4.74361698897963</v>
      </c>
      <c r="C30" s="105">
        <v>3.7418557851321999</v>
      </c>
      <c r="D30" s="105">
        <v>1.2758421280902099</v>
      </c>
      <c r="E30" s="105">
        <v>1.0635077593687601</v>
      </c>
      <c r="F30" s="105">
        <v>0.87718470868978804</v>
      </c>
      <c r="G30" s="105">
        <v>1.4416881443298999</v>
      </c>
      <c r="H30" s="105">
        <v>2.3665023827949998</v>
      </c>
      <c r="I30" s="105">
        <v>1.70238397159523</v>
      </c>
      <c r="J30" s="105">
        <v>2.3347639484978502</v>
      </c>
      <c r="K30" s="105">
        <v>1.5233825497215101</v>
      </c>
      <c r="L30" s="105">
        <v>4.3440122044241001</v>
      </c>
      <c r="M30" s="106">
        <v>2.24849224519612</v>
      </c>
    </row>
    <row r="31" spans="1:13" x14ac:dyDescent="0.2">
      <c r="A31" s="100" t="s">
        <v>433</v>
      </c>
      <c r="B31" s="105">
        <v>4.8724389431952302</v>
      </c>
      <c r="C31" s="105">
        <v>3.6102592695846099</v>
      </c>
      <c r="D31" s="105">
        <v>1.3104693140794199</v>
      </c>
      <c r="E31" s="105">
        <v>1.0166898190090801</v>
      </c>
      <c r="F31" s="105">
        <v>0.87158683395611902</v>
      </c>
      <c r="G31" s="105">
        <v>1.3805777292827199</v>
      </c>
      <c r="H31" s="105">
        <v>2.3090393256139099</v>
      </c>
      <c r="I31" s="105">
        <v>1.8592423666539999</v>
      </c>
      <c r="J31" s="105">
        <v>2.3141912574996901</v>
      </c>
      <c r="K31" s="105">
        <v>1.52397925377568</v>
      </c>
      <c r="L31" s="105">
        <v>4.2928908509666597</v>
      </c>
      <c r="M31" s="106">
        <v>2.1776932461860699</v>
      </c>
    </row>
    <row r="32" spans="1:13" x14ac:dyDescent="0.2">
      <c r="A32" s="100" t="s">
        <v>434</v>
      </c>
      <c r="B32" s="105">
        <v>4.81157317128475</v>
      </c>
      <c r="C32" s="105">
        <v>3.6184407049686298</v>
      </c>
      <c r="D32" s="105">
        <v>1.31151681339299</v>
      </c>
      <c r="E32" s="105">
        <v>1.0433871812432001</v>
      </c>
      <c r="F32" s="105">
        <v>0.88887634742366906</v>
      </c>
      <c r="G32" s="105">
        <v>1.3959420023438001</v>
      </c>
      <c r="H32" s="105">
        <v>2.3113942926862299</v>
      </c>
      <c r="I32" s="105">
        <v>1.8712006079027399</v>
      </c>
      <c r="J32" s="105">
        <v>2.2987098827388701</v>
      </c>
      <c r="K32" s="105">
        <v>1.53984989890451</v>
      </c>
      <c r="L32" s="105">
        <v>4.3052912066996596</v>
      </c>
      <c r="M32" s="106">
        <v>2.1818090209496899</v>
      </c>
    </row>
    <row r="33" spans="1:13" x14ac:dyDescent="0.2">
      <c r="A33" s="100" t="s">
        <v>435</v>
      </c>
      <c r="B33" s="105">
        <v>4.7401881578351297</v>
      </c>
      <c r="C33" s="105">
        <v>3.5451252040288201</v>
      </c>
      <c r="D33" s="105">
        <v>1.32615451326155</v>
      </c>
      <c r="E33" s="105">
        <v>1.08513685229634</v>
      </c>
      <c r="F33" s="105">
        <v>0.90617935192162802</v>
      </c>
      <c r="G33" s="105">
        <v>1.3888888888888899</v>
      </c>
      <c r="H33" s="105">
        <v>2.3392525769704799</v>
      </c>
      <c r="I33" s="105">
        <v>1.8744261153152</v>
      </c>
      <c r="J33" s="105">
        <v>2.3133106969245398</v>
      </c>
      <c r="K33" s="105">
        <v>1.55500753527881</v>
      </c>
      <c r="L33" s="105">
        <v>4.3080442241707999</v>
      </c>
      <c r="M33" s="106">
        <v>2.1830229093631202</v>
      </c>
    </row>
    <row r="34" spans="1:13" x14ac:dyDescent="0.2">
      <c r="A34" s="100" t="s">
        <v>436</v>
      </c>
      <c r="B34" s="105">
        <v>4.7594929166232198</v>
      </c>
      <c r="C34" s="105">
        <v>3.4996568963827102</v>
      </c>
      <c r="D34" s="105">
        <v>1.32135778440441</v>
      </c>
      <c r="E34" s="105">
        <v>1.05888429752066</v>
      </c>
      <c r="F34" s="105">
        <v>0.89935242908773305</v>
      </c>
      <c r="G34" s="105">
        <v>1.3637855517955599</v>
      </c>
      <c r="H34" s="105">
        <v>2.3014790446387998</v>
      </c>
      <c r="I34" s="105">
        <v>1.8441534085581199</v>
      </c>
      <c r="J34" s="105">
        <v>2.3075999519750301</v>
      </c>
      <c r="K34" s="105">
        <v>1.5208053842598299</v>
      </c>
      <c r="L34" s="105">
        <v>4.2984040951520601</v>
      </c>
      <c r="M34" s="106">
        <v>2.1619527881312601</v>
      </c>
    </row>
    <row r="35" spans="1:13" x14ac:dyDescent="0.2">
      <c r="A35" s="100" t="s">
        <v>437</v>
      </c>
      <c r="B35" s="105">
        <v>4.7451172891843996</v>
      </c>
      <c r="C35" s="105">
        <v>3.5304743952246298</v>
      </c>
      <c r="D35" s="105">
        <v>1.3379778492318699</v>
      </c>
      <c r="E35" s="105">
        <v>1.0998391931865601</v>
      </c>
      <c r="F35" s="105">
        <v>0.91605178894612305</v>
      </c>
      <c r="G35" s="105">
        <v>1.35972150010172</v>
      </c>
      <c r="H35" s="105">
        <v>2.28709681731296</v>
      </c>
      <c r="I35" s="105">
        <v>1.89527586099229</v>
      </c>
      <c r="J35" s="105">
        <v>2.2994023474065699</v>
      </c>
      <c r="K35" s="105">
        <v>1.5482665045209401</v>
      </c>
      <c r="L35" s="105">
        <v>4.3218235161363099</v>
      </c>
      <c r="M35" s="106">
        <v>2.1749259809442001</v>
      </c>
    </row>
    <row r="36" spans="1:13" x14ac:dyDescent="0.2">
      <c r="A36" s="100" t="s">
        <v>438</v>
      </c>
      <c r="B36" s="105">
        <v>4.8443638561498901</v>
      </c>
      <c r="C36" s="105">
        <v>3.5256221397285601</v>
      </c>
      <c r="D36" s="105">
        <v>1.2942791435651499</v>
      </c>
      <c r="E36" s="105">
        <v>1.10133919648211</v>
      </c>
      <c r="F36" s="105">
        <v>0.93544847594428204</v>
      </c>
      <c r="G36" s="105">
        <v>1.3700796295250499</v>
      </c>
      <c r="H36" s="105">
        <v>2.2685197606718401</v>
      </c>
      <c r="I36" s="105">
        <v>1.92942055144084</v>
      </c>
      <c r="J36" s="105">
        <v>2.30279867443942</v>
      </c>
      <c r="K36" s="105">
        <v>1.5317559153175599</v>
      </c>
      <c r="L36" s="105">
        <v>4.3027495063041199</v>
      </c>
      <c r="M36" s="106">
        <v>2.1779486547834801</v>
      </c>
    </row>
    <row r="37" spans="1:13" x14ac:dyDescent="0.2">
      <c r="A37" s="100" t="s">
        <v>439</v>
      </c>
      <c r="B37" s="105">
        <v>4.7334995251661898</v>
      </c>
      <c r="C37" s="105">
        <v>3.5353833441539302</v>
      </c>
      <c r="D37" s="105">
        <v>1.3027339567420899</v>
      </c>
      <c r="E37" s="105">
        <v>1.0897448644779</v>
      </c>
      <c r="F37" s="105">
        <v>0.92260713321478804</v>
      </c>
      <c r="G37" s="105">
        <v>1.33578735800908</v>
      </c>
      <c r="H37" s="105">
        <v>2.2731527291204201</v>
      </c>
      <c r="I37" s="105">
        <v>1.8921623819353199</v>
      </c>
      <c r="J37" s="105">
        <v>2.23685786133397</v>
      </c>
      <c r="K37" s="105">
        <v>1.50243089943279</v>
      </c>
      <c r="L37" s="105">
        <v>4.2277890619122802</v>
      </c>
      <c r="M37" s="106">
        <v>2.1530338536340201</v>
      </c>
    </row>
    <row r="38" spans="1:13" x14ac:dyDescent="0.2">
      <c r="A38" s="100" t="s">
        <v>440</v>
      </c>
      <c r="B38" s="105">
        <v>4.6275996918883697</v>
      </c>
      <c r="C38" s="105">
        <v>3.4337633731906898</v>
      </c>
      <c r="D38" s="105">
        <v>1.2692348887857501</v>
      </c>
      <c r="E38" s="105">
        <v>1.0740711273768799</v>
      </c>
      <c r="F38" s="105">
        <v>0.91134427940436502</v>
      </c>
      <c r="G38" s="105">
        <v>1.3176332323825899</v>
      </c>
      <c r="H38" s="105">
        <v>2.2406417112299502</v>
      </c>
      <c r="I38" s="105">
        <v>1.84848674728993</v>
      </c>
      <c r="J38" s="105">
        <v>2.1625116746892701</v>
      </c>
      <c r="K38" s="105">
        <v>1.47822567953416</v>
      </c>
      <c r="L38" s="105">
        <v>4.2472349710330297</v>
      </c>
      <c r="M38" s="106">
        <v>2.1153562386134701</v>
      </c>
    </row>
    <row r="39" spans="1:13" x14ac:dyDescent="0.2">
      <c r="A39" s="100" t="s">
        <v>441</v>
      </c>
      <c r="B39" s="105">
        <v>4.5974287576278199</v>
      </c>
      <c r="C39" s="105">
        <v>3.4215901948460101</v>
      </c>
      <c r="D39" s="105">
        <v>1.27301214257736</v>
      </c>
      <c r="E39" s="105">
        <v>1.04879796210794</v>
      </c>
      <c r="F39" s="105">
        <v>0.89358169556660305</v>
      </c>
      <c r="G39" s="105">
        <v>1.3062966433708501</v>
      </c>
      <c r="H39" s="105">
        <v>2.2558400598706401</v>
      </c>
      <c r="I39" s="105">
        <v>1.8530712068479001</v>
      </c>
      <c r="J39" s="105">
        <v>2.13723284589426</v>
      </c>
      <c r="K39" s="105">
        <v>1.43651737053401</v>
      </c>
      <c r="L39" s="105">
        <v>4.1274248621064897</v>
      </c>
      <c r="M39" s="106">
        <v>2.0960623460656298</v>
      </c>
    </row>
    <row r="40" spans="1:13" x14ac:dyDescent="0.2">
      <c r="A40" s="100" t="s">
        <v>442</v>
      </c>
      <c r="B40" s="105">
        <v>4.5372533940666697</v>
      </c>
      <c r="C40" s="105">
        <v>3.3630438196952999</v>
      </c>
      <c r="D40" s="105">
        <v>1.27111111111111</v>
      </c>
      <c r="E40" s="105">
        <v>1.0342559933042399</v>
      </c>
      <c r="F40" s="105">
        <v>0.904736562001064</v>
      </c>
      <c r="G40" s="105">
        <v>1.2792311076517</v>
      </c>
      <c r="H40" s="105">
        <v>2.2189625283371099</v>
      </c>
      <c r="I40" s="105">
        <v>1.7749434531289301</v>
      </c>
      <c r="J40" s="105">
        <v>2.1078067803909399</v>
      </c>
      <c r="K40" s="105">
        <v>1.4252446315412299</v>
      </c>
      <c r="L40" s="105">
        <v>4.0558810274898596</v>
      </c>
      <c r="M40" s="106">
        <v>2.07077192470451</v>
      </c>
    </row>
    <row r="41" spans="1:13" ht="12" thickBot="1" x14ac:dyDescent="0.25">
      <c r="A41" s="102" t="s">
        <v>443</v>
      </c>
      <c r="B41" s="107">
        <v>4.5606491230653701</v>
      </c>
      <c r="C41" s="107">
        <v>3.3322206295285399</v>
      </c>
      <c r="D41" s="107">
        <v>1.2740440221356299</v>
      </c>
      <c r="E41" s="107">
        <v>1.0171583263665001</v>
      </c>
      <c r="F41" s="107">
        <v>0.89909161064777399</v>
      </c>
      <c r="G41" s="107">
        <v>1.2713826003500299</v>
      </c>
      <c r="H41" s="107">
        <v>2.2322260994645902</v>
      </c>
      <c r="I41" s="107">
        <v>1.8027904060197499</v>
      </c>
      <c r="J41" s="107">
        <v>2.08741810530343</v>
      </c>
      <c r="K41" s="107">
        <v>1.41607803565422</v>
      </c>
      <c r="L41" s="107">
        <v>4.0586245772266096</v>
      </c>
      <c r="M41" s="108">
        <v>2.06752887805618</v>
      </c>
    </row>
    <row r="42" spans="1:13" ht="37.5" customHeight="1" x14ac:dyDescent="0.2">
      <c r="A42" s="241" t="s">
        <v>375</v>
      </c>
      <c r="B42" s="242"/>
      <c r="C42" s="242"/>
      <c r="D42" s="242"/>
      <c r="E42" s="242"/>
      <c r="F42" s="242"/>
      <c r="G42" s="242"/>
      <c r="H42" s="242"/>
      <c r="I42" s="242"/>
      <c r="J42" s="242"/>
      <c r="K42" s="242"/>
      <c r="L42" s="242"/>
      <c r="M42" s="242"/>
    </row>
  </sheetData>
  <mergeCells count="15">
    <mergeCell ref="A1:M1"/>
    <mergeCell ref="B2:B3"/>
    <mergeCell ref="C2:C3"/>
    <mergeCell ref="E2:E3"/>
    <mergeCell ref="F2:F3"/>
    <mergeCell ref="G2:G3"/>
    <mergeCell ref="A2:A3"/>
    <mergeCell ref="M2:M3"/>
    <mergeCell ref="D2:D3"/>
    <mergeCell ref="J2:J3"/>
    <mergeCell ref="A42:M42"/>
    <mergeCell ref="H2:H3"/>
    <mergeCell ref="I2:I3"/>
    <mergeCell ref="K2:K3"/>
    <mergeCell ref="L2:L3"/>
  </mergeCells>
  <phoneticPr fontId="2" type="noConversion"/>
  <pageMargins left="0.75" right="0.75" top="1" bottom="1" header="0.5" footer="0.5"/>
  <pageSetup paperSize="9" scale="9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B9A4-3BED-4E30-B9F0-7A1F0D35F95D}">
  <sheetPr codeName="Blad31">
    <pageSetUpPr fitToPage="1"/>
  </sheetPr>
  <dimension ref="A1:M42"/>
  <sheetViews>
    <sheetView zoomScaleNormal="100" workbookViewId="0">
      <selection activeCell="R15" sqref="R15"/>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9.8554687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10.28515625" style="77" bestFit="1" customWidth="1"/>
    <col min="14" max="16384" width="9.28515625" style="27"/>
  </cols>
  <sheetData>
    <row r="1" spans="1:13" ht="12" thickBot="1" x14ac:dyDescent="0.25">
      <c r="A1" s="219" t="s">
        <v>362</v>
      </c>
      <c r="B1" s="219"/>
      <c r="C1" s="219"/>
      <c r="D1" s="219"/>
      <c r="E1" s="219"/>
      <c r="F1" s="219"/>
      <c r="G1" s="219"/>
      <c r="H1" s="219"/>
      <c r="I1" s="219"/>
      <c r="J1" s="219"/>
      <c r="K1" s="219"/>
      <c r="L1" s="219"/>
      <c r="M1" s="219"/>
    </row>
    <row r="2" spans="1:13" ht="11.25" customHeight="1" x14ac:dyDescent="0.2">
      <c r="A2" s="232" t="s">
        <v>139</v>
      </c>
      <c r="B2" s="237" t="s">
        <v>216</v>
      </c>
      <c r="C2" s="236" t="s">
        <v>92</v>
      </c>
      <c r="D2" s="236" t="s">
        <v>93</v>
      </c>
      <c r="E2" s="236" t="s">
        <v>134</v>
      </c>
      <c r="F2" s="237" t="s">
        <v>219</v>
      </c>
      <c r="G2" s="236" t="s">
        <v>135</v>
      </c>
      <c r="H2" s="236" t="s">
        <v>96</v>
      </c>
      <c r="I2" s="236" t="s">
        <v>136</v>
      </c>
      <c r="J2" s="236" t="s">
        <v>98</v>
      </c>
      <c r="K2" s="237" t="s">
        <v>199</v>
      </c>
      <c r="L2" s="236" t="s">
        <v>137</v>
      </c>
      <c r="M2" s="236" t="s">
        <v>101</v>
      </c>
    </row>
    <row r="3" spans="1:13" ht="10.15" customHeight="1" x14ac:dyDescent="0.2">
      <c r="A3" s="233"/>
      <c r="B3" s="238"/>
      <c r="C3" s="238"/>
      <c r="D3" s="231"/>
      <c r="E3" s="238"/>
      <c r="F3" s="238"/>
      <c r="G3" s="238"/>
      <c r="H3" s="238"/>
      <c r="I3" s="238"/>
      <c r="J3" s="231"/>
      <c r="K3" s="238"/>
      <c r="L3" s="238"/>
      <c r="M3" s="238"/>
    </row>
    <row r="4" spans="1:13" ht="12.75" hidden="1" x14ac:dyDescent="0.2">
      <c r="A4" t="s">
        <v>410</v>
      </c>
      <c r="B4" s="99" t="s">
        <v>411</v>
      </c>
      <c r="C4" s="99" t="s">
        <v>412</v>
      </c>
      <c r="D4" s="146" t="s">
        <v>413</v>
      </c>
      <c r="E4" s="99" t="s">
        <v>414</v>
      </c>
      <c r="F4" s="99" t="s">
        <v>415</v>
      </c>
      <c r="G4" s="99" t="s">
        <v>416</v>
      </c>
      <c r="H4" s="99" t="s">
        <v>417</v>
      </c>
      <c r="I4" s="99" t="s">
        <v>418</v>
      </c>
      <c r="J4" s="146" t="s">
        <v>419</v>
      </c>
      <c r="K4" s="99" t="s">
        <v>420</v>
      </c>
      <c r="L4" s="99" t="s">
        <v>421</v>
      </c>
      <c r="M4" s="147" t="s">
        <v>423</v>
      </c>
    </row>
    <row r="5" spans="1:13" x14ac:dyDescent="0.2">
      <c r="A5" s="1" t="s">
        <v>227</v>
      </c>
      <c r="B5" s="112">
        <v>10.6193125180874</v>
      </c>
      <c r="C5" s="112">
        <v>7.1984007996001997</v>
      </c>
      <c r="D5" s="112">
        <v>2.91417957549637</v>
      </c>
      <c r="E5" s="112">
        <v>2.78788366062994</v>
      </c>
      <c r="F5" s="112">
        <v>2.6348582973018901</v>
      </c>
      <c r="G5" s="112">
        <v>3.5701657332527299</v>
      </c>
      <c r="H5" s="112">
        <v>5.3314757083344801</v>
      </c>
      <c r="I5" s="112">
        <v>4.2007843137254897</v>
      </c>
      <c r="J5" s="112">
        <v>5.0284257988629699</v>
      </c>
      <c r="K5" s="112">
        <v>3.7044815475982098</v>
      </c>
      <c r="L5" s="112">
        <v>8.4442332065906207</v>
      </c>
      <c r="M5" s="77">
        <v>5.1058523044085602</v>
      </c>
    </row>
    <row r="6" spans="1:13" x14ac:dyDescent="0.2">
      <c r="A6" s="1" t="s">
        <v>228</v>
      </c>
      <c r="B6" s="112">
        <v>10.560192616372399</v>
      </c>
      <c r="C6" s="112">
        <v>7.2802527393425596</v>
      </c>
      <c r="D6" s="112">
        <v>2.9037261479637801</v>
      </c>
      <c r="E6" s="112">
        <v>2.79881858913825</v>
      </c>
      <c r="F6" s="112">
        <v>2.5804570127658799</v>
      </c>
      <c r="G6" s="112">
        <v>3.5037695176614201</v>
      </c>
      <c r="H6" s="112">
        <v>5.2685337271736001</v>
      </c>
      <c r="I6" s="112">
        <v>4.0587165171570199</v>
      </c>
      <c r="J6" s="112">
        <v>4.9693402011282801</v>
      </c>
      <c r="K6" s="112">
        <v>3.6880276106524899</v>
      </c>
      <c r="L6" s="112">
        <v>8.4419959573540506</v>
      </c>
      <c r="M6" s="77">
        <v>5.0730900642749202</v>
      </c>
    </row>
    <row r="7" spans="1:13" x14ac:dyDescent="0.2">
      <c r="A7" s="1" t="s">
        <v>229</v>
      </c>
      <c r="B7" s="112">
        <v>10.5242064764348</v>
      </c>
      <c r="C7" s="112">
        <v>7.2798160551834501</v>
      </c>
      <c r="D7" s="112">
        <v>2.9265042231707099</v>
      </c>
      <c r="E7" s="112">
        <v>2.83295212872678</v>
      </c>
      <c r="F7" s="112">
        <v>2.57814926721825</v>
      </c>
      <c r="G7" s="112">
        <v>3.5401152330850998</v>
      </c>
      <c r="H7" s="112">
        <v>5.3582511550927503</v>
      </c>
      <c r="I7" s="112">
        <v>4.0800977719281804</v>
      </c>
      <c r="J7" s="112">
        <v>5.0914094751326902</v>
      </c>
      <c r="K7" s="112">
        <v>3.67101724318597</v>
      </c>
      <c r="L7" s="112">
        <v>8.5692759140296602</v>
      </c>
      <c r="M7" s="77">
        <v>5.1089449197957002</v>
      </c>
    </row>
    <row r="8" spans="1:13" x14ac:dyDescent="0.2">
      <c r="A8" s="1" t="s">
        <v>230</v>
      </c>
      <c r="B8" s="112">
        <v>10.589722257775501</v>
      </c>
      <c r="C8" s="112">
        <v>7.2578062449959999</v>
      </c>
      <c r="D8" s="112">
        <v>2.9446216503577198</v>
      </c>
      <c r="E8" s="112">
        <v>2.85593697242544</v>
      </c>
      <c r="F8" s="112">
        <v>2.6128557409224702</v>
      </c>
      <c r="G8" s="112">
        <v>3.54361193350034</v>
      </c>
      <c r="H8" s="112">
        <v>5.3410251456015896</v>
      </c>
      <c r="I8" s="112">
        <v>4.19086485638047</v>
      </c>
      <c r="J8" s="112">
        <v>5.1417611331054696</v>
      </c>
      <c r="K8" s="112">
        <v>3.7320551897438299</v>
      </c>
      <c r="L8" s="112">
        <v>8.7209994051160002</v>
      </c>
      <c r="M8" s="77">
        <v>5.1380942395830198</v>
      </c>
    </row>
    <row r="9" spans="1:13" x14ac:dyDescent="0.2">
      <c r="A9" s="1" t="s">
        <v>231</v>
      </c>
      <c r="B9" s="112">
        <v>10.736333685187001</v>
      </c>
      <c r="C9" s="112">
        <v>7.4135751690375402</v>
      </c>
      <c r="D9" s="112">
        <v>3.08878917301905</v>
      </c>
      <c r="E9" s="112">
        <v>2.94218268901813</v>
      </c>
      <c r="F9" s="112">
        <v>2.7186448368435001</v>
      </c>
      <c r="G9" s="112">
        <v>3.6841326059971098</v>
      </c>
      <c r="H9" s="112">
        <v>5.4982105597700697</v>
      </c>
      <c r="I9" s="112">
        <v>4.31267694243473</v>
      </c>
      <c r="J9" s="112">
        <v>5.2625095469215797</v>
      </c>
      <c r="K9" s="112">
        <v>3.85621446923283</v>
      </c>
      <c r="L9" s="112">
        <v>8.9642857142857206</v>
      </c>
      <c r="M9" s="77">
        <v>5.2857770296097604</v>
      </c>
    </row>
    <row r="10" spans="1:13" x14ac:dyDescent="0.2">
      <c r="A10" s="1" t="s">
        <v>232</v>
      </c>
      <c r="B10" s="112">
        <v>10.924490381854699</v>
      </c>
      <c r="C10" s="112">
        <v>7.5092936802974002</v>
      </c>
      <c r="D10" s="112">
        <v>3.1970139565076301</v>
      </c>
      <c r="E10" s="112">
        <v>3.0050352467270902</v>
      </c>
      <c r="F10" s="112">
        <v>2.7594560578388001</v>
      </c>
      <c r="G10" s="112">
        <v>3.72463454373512</v>
      </c>
      <c r="H10" s="112">
        <v>5.5478003676419796</v>
      </c>
      <c r="I10" s="112">
        <v>4.4529061900116398</v>
      </c>
      <c r="J10" s="112">
        <v>5.3891477454823402</v>
      </c>
      <c r="K10" s="112">
        <v>3.8780584148523398</v>
      </c>
      <c r="L10" s="112">
        <v>9.1474280283530707</v>
      </c>
      <c r="M10" s="77">
        <v>5.3795423573558496</v>
      </c>
    </row>
    <row r="11" spans="1:13" x14ac:dyDescent="0.2">
      <c r="A11" s="1" t="s">
        <v>233</v>
      </c>
      <c r="B11" s="112">
        <v>10.9120158002039</v>
      </c>
      <c r="C11" s="112">
        <v>7.5978125376975303</v>
      </c>
      <c r="D11" s="112">
        <v>3.1478611841868198</v>
      </c>
      <c r="E11" s="112">
        <v>3.02957102884635</v>
      </c>
      <c r="F11" s="112">
        <v>2.8179546401120699</v>
      </c>
      <c r="G11" s="112">
        <v>3.7153889085048499</v>
      </c>
      <c r="H11" s="112">
        <v>5.5392217759189499</v>
      </c>
      <c r="I11" s="112">
        <v>4.5540557587990396</v>
      </c>
      <c r="J11" s="112">
        <v>5.4878349701426199</v>
      </c>
      <c r="K11" s="112">
        <v>3.9313579788222199</v>
      </c>
      <c r="L11" s="112">
        <v>9.3002938606941505</v>
      </c>
      <c r="M11" s="77">
        <v>5.4196414786345697</v>
      </c>
    </row>
    <row r="12" spans="1:13" x14ac:dyDescent="0.2">
      <c r="A12" s="1" t="s">
        <v>234</v>
      </c>
      <c r="B12" s="112">
        <v>10.6513385626727</v>
      </c>
      <c r="C12" s="112">
        <v>7.64134987113402</v>
      </c>
      <c r="D12" s="112">
        <v>3.1491095248395702</v>
      </c>
      <c r="E12" s="112">
        <v>3.0020537188418599</v>
      </c>
      <c r="F12" s="112">
        <v>2.72856331629756</v>
      </c>
      <c r="G12" s="112">
        <v>3.7245136364154399</v>
      </c>
      <c r="H12" s="112">
        <v>5.5607644155199498</v>
      </c>
      <c r="I12" s="112">
        <v>4.5323990783700996</v>
      </c>
      <c r="J12" s="112">
        <v>5.4794520547945202</v>
      </c>
      <c r="K12" s="112">
        <v>3.9164490861618799</v>
      </c>
      <c r="L12" s="112">
        <v>9.3439758557699903</v>
      </c>
      <c r="M12" s="77">
        <v>5.3904877800224202</v>
      </c>
    </row>
    <row r="13" spans="1:13" x14ac:dyDescent="0.2">
      <c r="A13" s="1" t="s">
        <v>235</v>
      </c>
      <c r="B13" s="112">
        <v>10.568241324045101</v>
      </c>
      <c r="C13" s="112">
        <v>7.5303268447990996</v>
      </c>
      <c r="D13" s="112">
        <v>3.10430463576159</v>
      </c>
      <c r="E13" s="112">
        <v>3.0177801072450898</v>
      </c>
      <c r="F13" s="112">
        <v>2.7710100962222102</v>
      </c>
      <c r="G13" s="112">
        <v>3.6583974256567098</v>
      </c>
      <c r="H13" s="112">
        <v>5.4815100685016498</v>
      </c>
      <c r="I13" s="112">
        <v>4.5195954487989898</v>
      </c>
      <c r="J13" s="112">
        <v>5.4373055459528903</v>
      </c>
      <c r="K13" s="112">
        <v>3.9027896945945302</v>
      </c>
      <c r="L13" s="112">
        <v>9.3936263212270497</v>
      </c>
      <c r="M13" s="77">
        <v>5.3512452757776501</v>
      </c>
    </row>
    <row r="14" spans="1:13" x14ac:dyDescent="0.2">
      <c r="A14" s="1" t="s">
        <v>236</v>
      </c>
      <c r="B14" s="112">
        <v>10.4625690520033</v>
      </c>
      <c r="C14" s="112">
        <v>7.5579171950164001</v>
      </c>
      <c r="D14" s="112">
        <v>3.13935267736532</v>
      </c>
      <c r="E14" s="112">
        <v>3.0812720848056498</v>
      </c>
      <c r="F14" s="112">
        <v>2.7884432617373101</v>
      </c>
      <c r="G14" s="112">
        <v>3.6913211164106898</v>
      </c>
      <c r="H14" s="112">
        <v>5.5197982276003703</v>
      </c>
      <c r="I14" s="112">
        <v>4.5931134974183498</v>
      </c>
      <c r="J14" s="112">
        <v>5.44767269493033</v>
      </c>
      <c r="K14" s="112">
        <v>3.97617999397549</v>
      </c>
      <c r="L14" s="112">
        <v>9.4000079627343993</v>
      </c>
      <c r="M14" s="77">
        <v>5.3765586184550003</v>
      </c>
    </row>
    <row r="15" spans="1:13" x14ac:dyDescent="0.2">
      <c r="A15" s="1" t="s">
        <v>237</v>
      </c>
      <c r="B15" s="112">
        <v>10.563090183154801</v>
      </c>
      <c r="C15" s="112">
        <v>7.8089492207139299</v>
      </c>
      <c r="D15" s="112">
        <v>3.2872376773543799</v>
      </c>
      <c r="E15" s="112">
        <v>3.2355260763179698</v>
      </c>
      <c r="F15" s="112">
        <v>2.94279846346936</v>
      </c>
      <c r="G15" s="112">
        <v>3.95014907300579</v>
      </c>
      <c r="H15" s="112">
        <v>5.7596384380080998</v>
      </c>
      <c r="I15" s="112">
        <v>4.8700063411540899</v>
      </c>
      <c r="J15" s="112">
        <v>5.6230552674470298</v>
      </c>
      <c r="K15" s="112">
        <v>4.1807818154490102</v>
      </c>
      <c r="L15" s="112">
        <v>9.3368341488642201</v>
      </c>
      <c r="M15" s="77">
        <v>5.58611381869986</v>
      </c>
    </row>
    <row r="16" spans="1:13" x14ac:dyDescent="0.2">
      <c r="A16" s="1" t="s">
        <v>238</v>
      </c>
      <c r="B16" s="112">
        <v>10.646297729822001</v>
      </c>
      <c r="C16" s="112">
        <v>7.9777737658221497</v>
      </c>
      <c r="D16" s="112">
        <v>3.4692154291155402</v>
      </c>
      <c r="E16" s="112">
        <v>3.4689334142886099</v>
      </c>
      <c r="F16" s="112">
        <v>3.1161607984685902</v>
      </c>
      <c r="G16" s="112">
        <v>4.2194815576110498</v>
      </c>
      <c r="H16" s="112">
        <v>5.9294563634865298</v>
      </c>
      <c r="I16" s="112">
        <v>5.0927391276824698</v>
      </c>
      <c r="J16" s="112">
        <v>5.8363551148277004</v>
      </c>
      <c r="K16" s="112">
        <v>4.4790057414282103</v>
      </c>
      <c r="L16" s="112">
        <v>9.5952976686921598</v>
      </c>
      <c r="M16" s="77">
        <v>5.8069521664110404</v>
      </c>
    </row>
    <row r="17" spans="1:13" x14ac:dyDescent="0.2">
      <c r="A17" s="1" t="s">
        <v>239</v>
      </c>
      <c r="B17" s="112">
        <v>10.6019977732825</v>
      </c>
      <c r="C17" s="112">
        <v>8.0556668001601892</v>
      </c>
      <c r="D17" s="112">
        <v>3.4715612147770298</v>
      </c>
      <c r="E17" s="112">
        <v>3.4092977170242502</v>
      </c>
      <c r="F17" s="112">
        <v>3.0500593119810202</v>
      </c>
      <c r="G17" s="112">
        <v>4.1734206981575799</v>
      </c>
      <c r="H17" s="112">
        <v>5.9168925022583601</v>
      </c>
      <c r="I17" s="112">
        <v>5.0828134401621403</v>
      </c>
      <c r="J17" s="112">
        <v>5.9264003152864699</v>
      </c>
      <c r="K17" s="112">
        <v>4.3237889014305102</v>
      </c>
      <c r="L17" s="112">
        <v>9.5593756174669</v>
      </c>
      <c r="M17" s="77">
        <v>5.7838926696015802</v>
      </c>
    </row>
    <row r="18" spans="1:13" x14ac:dyDescent="0.2">
      <c r="A18" s="1" t="s">
        <v>240</v>
      </c>
      <c r="B18" s="112">
        <v>10.6330335190315</v>
      </c>
      <c r="C18" s="112">
        <v>8.0851489106536096</v>
      </c>
      <c r="D18" s="112">
        <v>3.4586898684115899</v>
      </c>
      <c r="E18" s="112">
        <v>3.33690185226332</v>
      </c>
      <c r="F18" s="112">
        <v>2.9903245883706502</v>
      </c>
      <c r="G18" s="112">
        <v>4.0665708484475198</v>
      </c>
      <c r="H18" s="112">
        <v>5.7022103074734698</v>
      </c>
      <c r="I18" s="112">
        <v>4.9357716889198304</v>
      </c>
      <c r="J18" s="112">
        <v>5.8609409970732198</v>
      </c>
      <c r="K18" s="112">
        <v>4.2606458725710903</v>
      </c>
      <c r="L18" s="112">
        <v>9.4983991462113107</v>
      </c>
      <c r="M18" s="77">
        <v>5.7058789334120403</v>
      </c>
    </row>
    <row r="19" spans="1:13" x14ac:dyDescent="0.2">
      <c r="A19" s="1" t="s">
        <v>241</v>
      </c>
      <c r="B19" s="112">
        <v>10.506180105944701</v>
      </c>
      <c r="C19" s="112">
        <v>8.0464355527187106</v>
      </c>
      <c r="D19" s="112">
        <v>3.4321485105770599</v>
      </c>
      <c r="E19" s="112">
        <v>3.3398622862104501</v>
      </c>
      <c r="F19" s="112">
        <v>2.9490970038228999</v>
      </c>
      <c r="G19" s="112">
        <v>4.0271291718523399</v>
      </c>
      <c r="H19" s="112">
        <v>5.7491954399170897</v>
      </c>
      <c r="I19" s="112">
        <v>4.8232427129157802</v>
      </c>
      <c r="J19" s="112">
        <v>5.8393085158628804</v>
      </c>
      <c r="K19" s="112">
        <v>4.2083065920968199</v>
      </c>
      <c r="L19" s="112">
        <v>9.3913728579869993</v>
      </c>
      <c r="M19" s="77">
        <v>5.66136022670445</v>
      </c>
    </row>
    <row r="20" spans="1:13" x14ac:dyDescent="0.2">
      <c r="A20" s="1" t="s">
        <v>242</v>
      </c>
      <c r="B20" s="112">
        <v>10.315929189881601</v>
      </c>
      <c r="C20" s="112">
        <v>8.0614930610942697</v>
      </c>
      <c r="D20" s="112">
        <v>3.4304545127133901</v>
      </c>
      <c r="E20" s="112">
        <v>3.3368365738307899</v>
      </c>
      <c r="F20" s="112">
        <v>2.9771883888711002</v>
      </c>
      <c r="G20" s="112">
        <v>4.0093341416822001</v>
      </c>
      <c r="H20" s="112">
        <v>5.8606562955099202</v>
      </c>
      <c r="I20" s="112">
        <v>4.8338081671415001</v>
      </c>
      <c r="J20" s="112">
        <v>5.9548909046334897</v>
      </c>
      <c r="K20" s="112">
        <v>4.2064264849075004</v>
      </c>
      <c r="L20" s="112">
        <v>9.4833659491193707</v>
      </c>
      <c r="M20" s="77">
        <v>5.6766252930466097</v>
      </c>
    </row>
    <row r="21" spans="1:13" x14ac:dyDescent="0.2">
      <c r="A21" s="1" t="s">
        <v>243</v>
      </c>
      <c r="B21" s="112">
        <v>10.356071675767099</v>
      </c>
      <c r="C21" s="112">
        <v>8.2426903502644393</v>
      </c>
      <c r="D21" s="112">
        <v>3.5698212389061901</v>
      </c>
      <c r="E21" s="112">
        <v>3.3830704755734602</v>
      </c>
      <c r="F21" s="112">
        <v>3.07377435723313</v>
      </c>
      <c r="G21" s="112">
        <v>4.0775699330701896</v>
      </c>
      <c r="H21" s="112">
        <v>6.01136069526365</v>
      </c>
      <c r="I21" s="112">
        <v>4.9579193823957501</v>
      </c>
      <c r="J21" s="112">
        <v>6.1314512571680604</v>
      </c>
      <c r="K21" s="112">
        <v>4.3344682509658297</v>
      </c>
      <c r="L21" s="112">
        <v>9.57438530967943</v>
      </c>
      <c r="M21" s="77">
        <v>5.8052721379365702</v>
      </c>
    </row>
    <row r="22" spans="1:13" x14ac:dyDescent="0.2">
      <c r="A22" s="1" t="s">
        <v>424</v>
      </c>
      <c r="B22" s="112">
        <v>10.548529682607899</v>
      </c>
      <c r="C22" s="112">
        <v>8.3396588230594109</v>
      </c>
      <c r="D22" s="112">
        <v>3.63882374165614</v>
      </c>
      <c r="E22" s="112">
        <v>3.4500233109683198</v>
      </c>
      <c r="F22" s="112">
        <v>3.1192833569071201</v>
      </c>
      <c r="G22" s="112">
        <v>4.0654505454212098</v>
      </c>
      <c r="H22" s="112">
        <v>6.0090687509361498</v>
      </c>
      <c r="I22" s="112">
        <v>4.8842211818296803</v>
      </c>
      <c r="J22" s="112">
        <v>6.0186092066601402</v>
      </c>
      <c r="K22" s="112">
        <v>4.33468434430171</v>
      </c>
      <c r="L22" s="112">
        <v>9.4698142414860698</v>
      </c>
      <c r="M22" s="77">
        <v>5.8392923007364903</v>
      </c>
    </row>
    <row r="23" spans="1:13" x14ac:dyDescent="0.2">
      <c r="A23" s="1" t="s">
        <v>425</v>
      </c>
      <c r="B23" s="112">
        <v>10.486771029395999</v>
      </c>
      <c r="C23" s="112">
        <v>8.23261936101472</v>
      </c>
      <c r="D23" s="112">
        <v>3.6350831572674598</v>
      </c>
      <c r="E23" s="112">
        <v>3.4265323087528601</v>
      </c>
      <c r="F23" s="112">
        <v>3.10686015831135</v>
      </c>
      <c r="G23" s="112">
        <v>4.0249985665959498</v>
      </c>
      <c r="H23" s="112">
        <v>6.0391826302122302</v>
      </c>
      <c r="I23" s="112">
        <v>4.7968147633192197</v>
      </c>
      <c r="J23" s="112">
        <v>6.0798392432670898</v>
      </c>
      <c r="K23" s="112">
        <v>4.2777199226394096</v>
      </c>
      <c r="L23" s="112">
        <v>9.55961746105198</v>
      </c>
      <c r="M23" s="77">
        <v>5.8159875749626604</v>
      </c>
    </row>
    <row r="24" spans="1:13" x14ac:dyDescent="0.2">
      <c r="A24" s="1" t="s">
        <v>426</v>
      </c>
      <c r="B24" s="112">
        <v>10.3390296842041</v>
      </c>
      <c r="C24" s="112">
        <v>8.1370108533306809</v>
      </c>
      <c r="D24" s="112">
        <v>3.5150814161531101</v>
      </c>
      <c r="E24" s="112">
        <v>3.4324664259341899</v>
      </c>
      <c r="F24" s="112">
        <v>3.08460994579307</v>
      </c>
      <c r="G24" s="112">
        <v>3.9891570278310602</v>
      </c>
      <c r="H24" s="112">
        <v>5.9722165641422604</v>
      </c>
      <c r="I24" s="112">
        <v>4.6598263614838196</v>
      </c>
      <c r="J24" s="112">
        <v>5.9550368972026799</v>
      </c>
      <c r="K24" s="112">
        <v>4.2112981017081204</v>
      </c>
      <c r="L24" s="112">
        <v>9.5483771608978607</v>
      </c>
      <c r="M24" s="77">
        <v>5.7248646262376104</v>
      </c>
    </row>
    <row r="25" spans="1:13" x14ac:dyDescent="0.2">
      <c r="A25" s="1" t="s">
        <v>427</v>
      </c>
      <c r="B25" s="112">
        <v>10.247139588100699</v>
      </c>
      <c r="C25" s="112">
        <v>8.1251617269451994</v>
      </c>
      <c r="D25" s="112">
        <v>3.51879644865559</v>
      </c>
      <c r="E25" s="112">
        <v>3.4908972823770599</v>
      </c>
      <c r="F25" s="112">
        <v>3.1064460407207801</v>
      </c>
      <c r="G25" s="112">
        <v>3.92287692980236</v>
      </c>
      <c r="H25" s="112">
        <v>5.9279575294293396</v>
      </c>
      <c r="I25" s="112">
        <v>4.65263290979202</v>
      </c>
      <c r="J25" s="112">
        <v>5.81928804494492</v>
      </c>
      <c r="K25" s="112">
        <v>4.1614614970258899</v>
      </c>
      <c r="L25" s="112">
        <v>9.5638163194844097</v>
      </c>
      <c r="M25" s="77">
        <v>5.7022004162949704</v>
      </c>
    </row>
    <row r="26" spans="1:13" x14ac:dyDescent="0.2">
      <c r="A26" s="1" t="s">
        <v>428</v>
      </c>
      <c r="B26" s="112">
        <v>10.164918912327799</v>
      </c>
      <c r="C26" s="112">
        <v>8.0421806605650605</v>
      </c>
      <c r="D26" s="112">
        <v>3.5367219392362998</v>
      </c>
      <c r="E26" s="112">
        <v>3.5323494183804001</v>
      </c>
      <c r="F26" s="112">
        <v>3.07288172429107</v>
      </c>
      <c r="G26" s="112">
        <v>3.8923223883345401</v>
      </c>
      <c r="H26" s="112">
        <v>5.9317656653527298</v>
      </c>
      <c r="I26" s="112">
        <v>4.65234041206444</v>
      </c>
      <c r="J26" s="112">
        <v>5.8472641578908604</v>
      </c>
      <c r="K26" s="112">
        <v>4.0974961019902798</v>
      </c>
      <c r="L26" s="112">
        <v>9.4356970463165197</v>
      </c>
      <c r="M26" s="77">
        <v>5.6848363715316497</v>
      </c>
    </row>
    <row r="27" spans="1:13" x14ac:dyDescent="0.2">
      <c r="A27" s="1" t="s">
        <v>429</v>
      </c>
      <c r="B27" s="112">
        <v>10.201219512195101</v>
      </c>
      <c r="C27" s="112">
        <v>8.1885511188769495</v>
      </c>
      <c r="D27" s="112">
        <v>3.7135374333965498</v>
      </c>
      <c r="E27" s="112">
        <v>3.7055816972253801</v>
      </c>
      <c r="F27" s="112">
        <v>3.26170267124649</v>
      </c>
      <c r="G27" s="112">
        <v>4.1990042886872896</v>
      </c>
      <c r="H27" s="112">
        <v>6.18616905693177</v>
      </c>
      <c r="I27" s="112">
        <v>4.9034834701575303</v>
      </c>
      <c r="J27" s="112">
        <v>6.0972320968888702</v>
      </c>
      <c r="K27" s="112">
        <v>4.3573333943924801</v>
      </c>
      <c r="L27" s="112">
        <v>9.5600321088643394</v>
      </c>
      <c r="M27" s="77">
        <v>5.91128538387904</v>
      </c>
    </row>
    <row r="28" spans="1:13" x14ac:dyDescent="0.2">
      <c r="A28" s="1" t="s">
        <v>430</v>
      </c>
      <c r="B28" s="112">
        <v>10.0343170899108</v>
      </c>
      <c r="C28" s="112">
        <v>8.3219212067083408</v>
      </c>
      <c r="D28" s="112">
        <v>3.8624052004333702</v>
      </c>
      <c r="E28" s="112">
        <v>3.83795741917152</v>
      </c>
      <c r="F28" s="112">
        <v>3.45066347968775</v>
      </c>
      <c r="G28" s="112">
        <v>4.3566222957905101</v>
      </c>
      <c r="H28" s="112">
        <v>6.3654138605257398</v>
      </c>
      <c r="I28" s="112">
        <v>5.1186096663706699</v>
      </c>
      <c r="J28" s="112">
        <v>6.2330225387269698</v>
      </c>
      <c r="K28" s="112">
        <v>4.4774924212091696</v>
      </c>
      <c r="L28" s="112">
        <v>9.82204231268617</v>
      </c>
      <c r="M28" s="77">
        <v>6.05365499771061</v>
      </c>
    </row>
    <row r="29" spans="1:13" x14ac:dyDescent="0.2">
      <c r="A29" s="1" t="s">
        <v>431</v>
      </c>
      <c r="B29" s="112">
        <v>9.9597172607737292</v>
      </c>
      <c r="C29" s="112">
        <v>8.3684503458694408</v>
      </c>
      <c r="D29" s="112">
        <v>3.7707227218550199</v>
      </c>
      <c r="E29" s="112">
        <v>3.7345998498041402</v>
      </c>
      <c r="F29" s="112">
        <v>3.3562195179695999</v>
      </c>
      <c r="G29" s="112">
        <v>4.2219666474985598</v>
      </c>
      <c r="H29" s="112">
        <v>6.1473575719768396</v>
      </c>
      <c r="I29" s="112">
        <v>5.0282163464586898</v>
      </c>
      <c r="J29" s="112">
        <v>6.0531857583623099</v>
      </c>
      <c r="K29" s="112">
        <v>4.3549364714493199</v>
      </c>
      <c r="L29" s="112">
        <v>9.8879316916977995</v>
      </c>
      <c r="M29" s="77">
        <v>5.9473312780893703</v>
      </c>
    </row>
    <row r="30" spans="1:13" x14ac:dyDescent="0.2">
      <c r="A30" s="1" t="s">
        <v>432</v>
      </c>
      <c r="B30" s="112">
        <v>9.8394001032211094</v>
      </c>
      <c r="C30" s="112">
        <v>8.3245332642610901</v>
      </c>
      <c r="D30" s="112">
        <v>3.6305479254011899</v>
      </c>
      <c r="E30" s="112">
        <v>3.6365104030028501</v>
      </c>
      <c r="F30" s="112">
        <v>3.24746984088058</v>
      </c>
      <c r="G30" s="112">
        <v>4.0362665684830601</v>
      </c>
      <c r="H30" s="112">
        <v>5.99704017487407</v>
      </c>
      <c r="I30" s="112">
        <v>4.8154958153690099</v>
      </c>
      <c r="J30" s="112">
        <v>5.7927651747394204</v>
      </c>
      <c r="K30" s="112">
        <v>4.1549915939476403</v>
      </c>
      <c r="L30" s="112">
        <v>9.7597254004576595</v>
      </c>
      <c r="M30" s="77">
        <v>5.79583619146036</v>
      </c>
    </row>
    <row r="31" spans="1:13" x14ac:dyDescent="0.2">
      <c r="A31" s="1" t="s">
        <v>433</v>
      </c>
      <c r="B31" s="112">
        <v>10.312320309899199</v>
      </c>
      <c r="C31" s="112">
        <v>8.1823250627265107</v>
      </c>
      <c r="D31" s="112">
        <v>3.7960288808664302</v>
      </c>
      <c r="E31" s="112">
        <v>3.5352620241186998</v>
      </c>
      <c r="F31" s="112">
        <v>3.2388016151652299</v>
      </c>
      <c r="G31" s="112">
        <v>4.06477918796302</v>
      </c>
      <c r="H31" s="112">
        <v>5.9130954158578497</v>
      </c>
      <c r="I31" s="112">
        <v>5.4446978335233798</v>
      </c>
      <c r="J31" s="112">
        <v>5.8356801763193298</v>
      </c>
      <c r="K31" s="112">
        <v>4.24063792354971</v>
      </c>
      <c r="L31" s="112">
        <v>9.5828893286649404</v>
      </c>
      <c r="M31" s="77">
        <v>5.6624471698141203</v>
      </c>
    </row>
    <row r="32" spans="1:13" x14ac:dyDescent="0.2">
      <c r="A32" s="1" t="s">
        <v>434</v>
      </c>
      <c r="B32" s="112">
        <v>10.203618883497301</v>
      </c>
      <c r="C32" s="112">
        <v>8.0613362541073403</v>
      </c>
      <c r="D32" s="112">
        <v>3.7397171308991202</v>
      </c>
      <c r="E32" s="112">
        <v>3.5209281714538898</v>
      </c>
      <c r="F32" s="112">
        <v>3.22064826833719</v>
      </c>
      <c r="G32" s="112">
        <v>4.0108917943886597</v>
      </c>
      <c r="H32" s="112">
        <v>5.7845861858605003</v>
      </c>
      <c r="I32" s="112">
        <v>5.4679584599797399</v>
      </c>
      <c r="J32" s="112">
        <v>5.7969595338931201</v>
      </c>
      <c r="K32" s="112">
        <v>4.2779954535589004</v>
      </c>
      <c r="L32" s="112">
        <v>9.55843167110773</v>
      </c>
      <c r="M32" s="77">
        <v>5.6081220260015101</v>
      </c>
    </row>
    <row r="33" spans="1:13" x14ac:dyDescent="0.2">
      <c r="A33" s="1" t="s">
        <v>435</v>
      </c>
      <c r="B33" s="112">
        <v>10.017970130321199</v>
      </c>
      <c r="C33" s="112">
        <v>8.0556550818105794</v>
      </c>
      <c r="D33" s="112">
        <v>3.8881260388812602</v>
      </c>
      <c r="E33" s="112">
        <v>3.5861957683696701</v>
      </c>
      <c r="F33" s="112">
        <v>3.2658251695553902</v>
      </c>
      <c r="G33" s="112">
        <v>4.0780631501426896</v>
      </c>
      <c r="H33" s="112">
        <v>5.8149457515543101</v>
      </c>
      <c r="I33" s="112">
        <v>5.4649653294493898</v>
      </c>
      <c r="J33" s="112">
        <v>5.8015975767643004</v>
      </c>
      <c r="K33" s="112">
        <v>4.3236516417774098</v>
      </c>
      <c r="L33" s="112">
        <v>9.6721311475409806</v>
      </c>
      <c r="M33" s="77">
        <v>5.6347694611000296</v>
      </c>
    </row>
    <row r="34" spans="1:13" x14ac:dyDescent="0.2">
      <c r="A34" s="1" t="s">
        <v>436</v>
      </c>
      <c r="B34" s="112">
        <v>10.0493080486824</v>
      </c>
      <c r="C34" s="112">
        <v>8.03842760513675</v>
      </c>
      <c r="D34" s="112">
        <v>3.9069335571308699</v>
      </c>
      <c r="E34" s="112">
        <v>3.64351557533376</v>
      </c>
      <c r="F34" s="112">
        <v>3.2898832142558501</v>
      </c>
      <c r="G34" s="112">
        <v>3.9917606980771199</v>
      </c>
      <c r="H34" s="112">
        <v>5.7088983390836896</v>
      </c>
      <c r="I34" s="112">
        <v>5.4136842434282499</v>
      </c>
      <c r="J34" s="112">
        <v>5.67415055829031</v>
      </c>
      <c r="K34" s="112">
        <v>4.26253903475643</v>
      </c>
      <c r="L34" s="112">
        <v>9.6394158386028295</v>
      </c>
      <c r="M34" s="77">
        <v>5.6078345392092404</v>
      </c>
    </row>
    <row r="35" spans="1:13" x14ac:dyDescent="0.2">
      <c r="A35" s="1" t="s">
        <v>437</v>
      </c>
      <c r="B35" s="112">
        <v>10.088208606661</v>
      </c>
      <c r="C35" s="112">
        <v>8.0250549795790107</v>
      </c>
      <c r="D35" s="112">
        <v>3.87102536620222</v>
      </c>
      <c r="E35" s="112">
        <v>3.6330428222588398</v>
      </c>
      <c r="F35" s="112">
        <v>3.2669729453802998</v>
      </c>
      <c r="G35" s="112">
        <v>3.9107534416890801</v>
      </c>
      <c r="H35" s="112">
        <v>5.66226891767253</v>
      </c>
      <c r="I35" s="112">
        <v>5.3829581290785899</v>
      </c>
      <c r="J35" s="112">
        <v>5.6020929841826099</v>
      </c>
      <c r="K35" s="112">
        <v>4.21691495231339</v>
      </c>
      <c r="L35" s="112">
        <v>9.6705032723990101</v>
      </c>
      <c r="M35" s="77">
        <v>5.5771003226602804</v>
      </c>
    </row>
    <row r="36" spans="1:13" x14ac:dyDescent="0.2">
      <c r="A36" s="1" t="s">
        <v>438</v>
      </c>
      <c r="B36" s="112">
        <v>10.155636143850099</v>
      </c>
      <c r="C36" s="112">
        <v>7.9979572997073403</v>
      </c>
      <c r="D36" s="112">
        <v>3.8471823578699702</v>
      </c>
      <c r="E36" s="112">
        <v>3.6278233060163898</v>
      </c>
      <c r="F36" s="112">
        <v>3.2396645031708502</v>
      </c>
      <c r="G36" s="112">
        <v>3.8493251256565202</v>
      </c>
      <c r="H36" s="112">
        <v>5.61562608998954</v>
      </c>
      <c r="I36" s="112">
        <v>5.2530030497292604</v>
      </c>
      <c r="J36" s="112">
        <v>5.62395684671392</v>
      </c>
      <c r="K36" s="112">
        <v>4.1809124872636696</v>
      </c>
      <c r="L36" s="112">
        <v>9.6080814218441404</v>
      </c>
      <c r="M36" s="77">
        <v>5.5411365862528097</v>
      </c>
    </row>
    <row r="37" spans="1:13" x14ac:dyDescent="0.2">
      <c r="A37" s="1" t="s">
        <v>439</v>
      </c>
      <c r="B37" s="112">
        <v>9.9091880341880305</v>
      </c>
      <c r="C37" s="112">
        <v>7.8970666351885699</v>
      </c>
      <c r="D37" s="112">
        <v>3.7743593404240099</v>
      </c>
      <c r="E37" s="112">
        <v>3.4661045598265998</v>
      </c>
      <c r="F37" s="112">
        <v>3.19421299097875</v>
      </c>
      <c r="G37" s="112">
        <v>3.8199227659718602</v>
      </c>
      <c r="H37" s="112">
        <v>5.4863209691653498</v>
      </c>
      <c r="I37" s="112">
        <v>5.0509789203727999</v>
      </c>
      <c r="J37" s="112">
        <v>5.4436594419829998</v>
      </c>
      <c r="K37" s="112">
        <v>4.0661294679031199</v>
      </c>
      <c r="L37" s="112">
        <v>9.3094109681787405</v>
      </c>
      <c r="M37" s="77">
        <v>5.4270712194437802</v>
      </c>
    </row>
    <row r="38" spans="1:13" x14ac:dyDescent="0.2">
      <c r="A38" s="1" t="s">
        <v>440</v>
      </c>
      <c r="B38" s="112">
        <v>9.5781240741837994</v>
      </c>
      <c r="C38" s="112">
        <v>7.7544839521711797</v>
      </c>
      <c r="D38" s="112">
        <v>3.7380841872255299</v>
      </c>
      <c r="E38" s="112">
        <v>3.46089585488106</v>
      </c>
      <c r="F38" s="112">
        <v>3.1831820638500101</v>
      </c>
      <c r="G38" s="112">
        <v>3.8240744926094998</v>
      </c>
      <c r="H38" s="112">
        <v>5.4585561497326198</v>
      </c>
      <c r="I38" s="112">
        <v>5.0629738705432699</v>
      </c>
      <c r="J38" s="112">
        <v>5.4194506310319204</v>
      </c>
      <c r="K38" s="112">
        <v>4.0996874929742102</v>
      </c>
      <c r="L38" s="112">
        <v>9.1979535023700194</v>
      </c>
      <c r="M38" s="77">
        <v>5.37729136807841</v>
      </c>
    </row>
    <row r="39" spans="1:13" x14ac:dyDescent="0.2">
      <c r="A39" s="1" t="s">
        <v>441</v>
      </c>
      <c r="B39" s="112">
        <v>9.6332721132768508</v>
      </c>
      <c r="C39" s="112">
        <v>7.8075895663104999</v>
      </c>
      <c r="D39" s="112">
        <v>3.8813517074386601</v>
      </c>
      <c r="E39" s="112">
        <v>3.7215411558669</v>
      </c>
      <c r="F39" s="112">
        <v>3.3084908916228999</v>
      </c>
      <c r="G39" s="112">
        <v>3.9809870047758298</v>
      </c>
      <c r="H39" s="112">
        <v>5.667664510611</v>
      </c>
      <c r="I39" s="112">
        <v>5.4118458595930097</v>
      </c>
      <c r="J39" s="112">
        <v>5.6601967307278098</v>
      </c>
      <c r="K39" s="112">
        <v>4.3061879023033596</v>
      </c>
      <c r="L39" s="112">
        <v>9.2341750778582394</v>
      </c>
      <c r="M39" s="77">
        <v>5.5447761956694697</v>
      </c>
    </row>
    <row r="40" spans="1:13" x14ac:dyDescent="0.2">
      <c r="A40" s="1" t="s">
        <v>442</v>
      </c>
      <c r="B40" s="112">
        <v>9.6749386258096894</v>
      </c>
      <c r="C40" s="112">
        <v>7.8844039579079599</v>
      </c>
      <c r="D40" s="112">
        <v>4.0088888888888903</v>
      </c>
      <c r="E40" s="112">
        <v>3.8480699866483299</v>
      </c>
      <c r="F40" s="112">
        <v>3.4350111574839199</v>
      </c>
      <c r="G40" s="112">
        <v>4.1016616467562397</v>
      </c>
      <c r="H40" s="112">
        <v>5.8181090812108298</v>
      </c>
      <c r="I40" s="112">
        <v>5.5730082935410898</v>
      </c>
      <c r="J40" s="112">
        <v>5.7444314185228604</v>
      </c>
      <c r="K40" s="112">
        <v>4.4324772162386097</v>
      </c>
      <c r="L40" s="112">
        <v>9.2984828000600892</v>
      </c>
      <c r="M40" s="77">
        <v>5.6662775426820398</v>
      </c>
    </row>
    <row r="41" spans="1:13" ht="12" thickBot="1" x14ac:dyDescent="0.25">
      <c r="A41" s="113" t="s">
        <v>443</v>
      </c>
      <c r="B41" s="114">
        <v>9.7059213335885808</v>
      </c>
      <c r="C41" s="114">
        <v>7.7424548864060299</v>
      </c>
      <c r="D41" s="114">
        <v>3.8772931902702901</v>
      </c>
      <c r="E41" s="114">
        <v>3.6983956367689799</v>
      </c>
      <c r="F41" s="114">
        <v>3.2876814221825499</v>
      </c>
      <c r="G41" s="114">
        <v>3.9699655620166001</v>
      </c>
      <c r="H41" s="114">
        <v>5.7403905063796898</v>
      </c>
      <c r="I41" s="114">
        <v>5.4365888070230399</v>
      </c>
      <c r="J41" s="114">
        <v>5.6429630338099601</v>
      </c>
      <c r="K41" s="114">
        <v>4.3401726650969801</v>
      </c>
      <c r="L41" s="114">
        <v>9.2521608417888004</v>
      </c>
      <c r="M41" s="115">
        <v>5.5614675475372799</v>
      </c>
    </row>
    <row r="42" spans="1:13" s="39" customFormat="1" ht="22.5" customHeight="1" x14ac:dyDescent="0.2">
      <c r="A42" s="226" t="s">
        <v>375</v>
      </c>
      <c r="B42" s="235"/>
      <c r="C42" s="235"/>
      <c r="D42" s="235"/>
      <c r="E42" s="235"/>
      <c r="F42" s="235"/>
      <c r="G42" s="235"/>
      <c r="H42" s="235"/>
      <c r="I42" s="235"/>
      <c r="J42" s="235"/>
      <c r="K42" s="235"/>
      <c r="L42" s="235"/>
      <c r="M42" s="235"/>
    </row>
  </sheetData>
  <mergeCells count="15">
    <mergeCell ref="A42:M42"/>
    <mergeCell ref="A1:M1"/>
    <mergeCell ref="B2:B3"/>
    <mergeCell ref="C2:C3"/>
    <mergeCell ref="E2:E3"/>
    <mergeCell ref="F2:F3"/>
    <mergeCell ref="A2:A3"/>
    <mergeCell ref="M2:M3"/>
    <mergeCell ref="J2:J3"/>
    <mergeCell ref="D2:D3"/>
    <mergeCell ref="G2:G3"/>
    <mergeCell ref="H2:H3"/>
    <mergeCell ref="I2:I3"/>
    <mergeCell ref="K2:K3"/>
    <mergeCell ref="L2:L3"/>
  </mergeCells>
  <phoneticPr fontId="2" type="noConversion"/>
  <pageMargins left="0.75" right="0.75" top="1" bottom="1" header="0.5" footer="0.5"/>
  <pageSetup paperSize="9" scale="9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768E-86BE-4DBA-AA17-5CDF8049E6E7}">
  <sheetPr codeName="Blad32"/>
  <dimension ref="A1:M41"/>
  <sheetViews>
    <sheetView zoomScaleNormal="100" workbookViewId="0">
      <selection sqref="A1:M1"/>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425781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2" thickBot="1" x14ac:dyDescent="0.25">
      <c r="A1" s="219" t="s">
        <v>215</v>
      </c>
      <c r="B1" s="219"/>
      <c r="C1" s="219"/>
      <c r="D1" s="219"/>
      <c r="E1" s="219"/>
      <c r="F1" s="219"/>
      <c r="G1" s="219"/>
      <c r="H1" s="219"/>
      <c r="I1" s="219"/>
      <c r="J1" s="219"/>
      <c r="K1" s="219"/>
      <c r="L1" s="219"/>
      <c r="M1" s="219"/>
    </row>
    <row r="2" spans="1:13" ht="11.25" customHeight="1" x14ac:dyDescent="0.2">
      <c r="A2" s="232" t="s">
        <v>139</v>
      </c>
      <c r="B2" s="230" t="s">
        <v>216</v>
      </c>
      <c r="C2" s="228" t="s">
        <v>92</v>
      </c>
      <c r="D2" s="228" t="s">
        <v>93</v>
      </c>
      <c r="E2" s="228" t="s">
        <v>134</v>
      </c>
      <c r="F2" s="230" t="s">
        <v>219</v>
      </c>
      <c r="G2" s="228" t="s">
        <v>135</v>
      </c>
      <c r="H2" s="228" t="s">
        <v>96</v>
      </c>
      <c r="I2" s="228" t="s">
        <v>136</v>
      </c>
      <c r="J2" s="228" t="s">
        <v>98</v>
      </c>
      <c r="K2" s="230" t="s">
        <v>199</v>
      </c>
      <c r="L2" s="228" t="s">
        <v>137</v>
      </c>
      <c r="M2" s="232" t="s">
        <v>101</v>
      </c>
    </row>
    <row r="3" spans="1:13" ht="11.45" customHeight="1" x14ac:dyDescent="0.2">
      <c r="A3" s="233"/>
      <c r="B3" s="229"/>
      <c r="C3" s="229"/>
      <c r="D3" s="231"/>
      <c r="E3" s="229"/>
      <c r="F3" s="229"/>
      <c r="G3" s="229"/>
      <c r="H3" s="229"/>
      <c r="I3" s="229"/>
      <c r="J3" s="231"/>
      <c r="K3" s="229"/>
      <c r="L3" s="229"/>
      <c r="M3" s="234"/>
    </row>
    <row r="4" spans="1:13" ht="11.45" hidden="1" customHeight="1" x14ac:dyDescent="0.2">
      <c r="A4" t="s">
        <v>410</v>
      </c>
      <c r="B4" s="145" t="s">
        <v>411</v>
      </c>
      <c r="C4" s="145" t="s">
        <v>412</v>
      </c>
      <c r="D4" s="146" t="s">
        <v>413</v>
      </c>
      <c r="E4" s="145" t="s">
        <v>414</v>
      </c>
      <c r="F4" s="145" t="s">
        <v>415</v>
      </c>
      <c r="G4" s="145" t="s">
        <v>416</v>
      </c>
      <c r="H4" s="145" t="s">
        <v>417</v>
      </c>
      <c r="I4" s="145" t="s">
        <v>418</v>
      </c>
      <c r="J4" s="146" t="s">
        <v>419</v>
      </c>
      <c r="K4" s="145" t="s">
        <v>420</v>
      </c>
      <c r="L4" s="145" t="s">
        <v>421</v>
      </c>
      <c r="M4" s="147" t="s">
        <v>423</v>
      </c>
    </row>
    <row r="5" spans="1:13" x14ac:dyDescent="0.2">
      <c r="A5" s="100" t="s">
        <v>227</v>
      </c>
      <c r="B5" s="105">
        <v>5.8691756272401401</v>
      </c>
      <c r="C5" s="105">
        <v>4.5704714046422596</v>
      </c>
      <c r="D5" s="105">
        <v>2.2058823529411802</v>
      </c>
      <c r="E5" s="105">
        <v>2.2022022022022001</v>
      </c>
      <c r="F5" s="105">
        <v>1.3378935720752401</v>
      </c>
      <c r="G5" s="105">
        <v>2.8272251308900498</v>
      </c>
      <c r="H5" s="105">
        <v>4.2404937288472997</v>
      </c>
      <c r="I5" s="105">
        <v>3.9651416122004401</v>
      </c>
      <c r="J5" s="105">
        <v>4.4685990338164201</v>
      </c>
      <c r="K5" s="105">
        <v>3.8489602334914301</v>
      </c>
      <c r="L5" s="105">
        <v>5.1811288963774196</v>
      </c>
      <c r="M5" s="106">
        <v>3.8212148615627299</v>
      </c>
    </row>
    <row r="6" spans="1:13" x14ac:dyDescent="0.2">
      <c r="A6" s="100" t="s">
        <v>228</v>
      </c>
      <c r="B6" s="105">
        <v>5.7794117647058796</v>
      </c>
      <c r="C6" s="105">
        <v>4.9759615384615401</v>
      </c>
      <c r="D6" s="105">
        <v>2.3487362777635901</v>
      </c>
      <c r="E6" s="105">
        <v>2.0006668889629902</v>
      </c>
      <c r="F6" s="105">
        <v>1.26680958877412</v>
      </c>
      <c r="G6" s="105">
        <v>2.8810895756940802</v>
      </c>
      <c r="H6" s="105">
        <v>4.7124600638977601</v>
      </c>
      <c r="I6" s="105">
        <v>3.4438226431338799</v>
      </c>
      <c r="J6" s="105">
        <v>3.71152685576343</v>
      </c>
      <c r="K6" s="105">
        <v>3.5812168828795898</v>
      </c>
      <c r="L6" s="105">
        <v>5.0547598989048002</v>
      </c>
      <c r="M6" s="106">
        <v>3.80273888878278</v>
      </c>
    </row>
    <row r="7" spans="1:13" x14ac:dyDescent="0.2">
      <c r="A7" s="100" t="s">
        <v>229</v>
      </c>
      <c r="B7" s="105">
        <v>5.8313748531139797</v>
      </c>
      <c r="C7" s="105">
        <v>4.9109292248435201</v>
      </c>
      <c r="D7" s="105">
        <v>1.8177163338453699</v>
      </c>
      <c r="E7" s="105">
        <v>2.16234198270126</v>
      </c>
      <c r="F7" s="105">
        <v>1.2221353148220599</v>
      </c>
      <c r="G7" s="105">
        <v>2.9095947350190499</v>
      </c>
      <c r="H7" s="105">
        <v>4.5527156549520802</v>
      </c>
      <c r="I7" s="105">
        <v>3.6082474226804102</v>
      </c>
      <c r="J7" s="105">
        <v>3.8814180929095401</v>
      </c>
      <c r="K7" s="105">
        <v>3.5661764705882399</v>
      </c>
      <c r="L7" s="105">
        <v>4.8441449031171002</v>
      </c>
      <c r="M7" s="106">
        <v>3.7401047841217601</v>
      </c>
    </row>
    <row r="8" spans="1:13" x14ac:dyDescent="0.2">
      <c r="A8" s="100" t="s">
        <v>230</v>
      </c>
      <c r="B8" s="105">
        <v>5.7880157457355299</v>
      </c>
      <c r="C8" s="105">
        <v>5.2211747643219697</v>
      </c>
      <c r="D8" s="105">
        <v>2.0512820512820502</v>
      </c>
      <c r="E8" s="105">
        <v>1.9502353732347</v>
      </c>
      <c r="F8" s="105">
        <v>1.1529066927210601</v>
      </c>
      <c r="G8" s="105">
        <v>2.7157931153779602</v>
      </c>
      <c r="H8" s="105">
        <v>4.1148133279807304</v>
      </c>
      <c r="I8" s="105">
        <v>3.53944562899787</v>
      </c>
      <c r="J8" s="105">
        <v>3.74807987711214</v>
      </c>
      <c r="K8" s="105">
        <v>3.5184167124793801</v>
      </c>
      <c r="L8" s="105">
        <v>4.7399328859060397</v>
      </c>
      <c r="M8" s="106">
        <v>3.63035041771015</v>
      </c>
    </row>
    <row r="9" spans="1:13" x14ac:dyDescent="0.2">
      <c r="A9" s="100" t="s">
        <v>231</v>
      </c>
      <c r="B9" s="105">
        <v>5.8694379391100702</v>
      </c>
      <c r="C9" s="105">
        <v>5.2504234212436502</v>
      </c>
      <c r="D9" s="105">
        <v>1.9647869354427101</v>
      </c>
      <c r="E9" s="105">
        <v>1.7627118644067801</v>
      </c>
      <c r="F9" s="105">
        <v>1.1472837811335601</v>
      </c>
      <c r="G9" s="105">
        <v>2.6443138610439001</v>
      </c>
      <c r="H9" s="105">
        <v>3.89922015596881</v>
      </c>
      <c r="I9" s="105">
        <v>2.8121005538985901</v>
      </c>
      <c r="J9" s="105">
        <v>3.5430665852168599</v>
      </c>
      <c r="K9" s="105">
        <v>3.0958050925077898</v>
      </c>
      <c r="L9" s="105">
        <v>5.3511705685618702</v>
      </c>
      <c r="M9" s="106">
        <v>3.55892983496204</v>
      </c>
    </row>
    <row r="10" spans="1:13" x14ac:dyDescent="0.2">
      <c r="A10" s="100" t="s">
        <v>232</v>
      </c>
      <c r="B10" s="105">
        <v>6.5649963689179396</v>
      </c>
      <c r="C10" s="105">
        <v>5.1294577430385901</v>
      </c>
      <c r="D10" s="105">
        <v>2.1184277692700402</v>
      </c>
      <c r="E10" s="105">
        <v>1.7561634582911201</v>
      </c>
      <c r="F10" s="105">
        <v>1.23070912287556</v>
      </c>
      <c r="G10" s="105">
        <v>2.5795356835769598</v>
      </c>
      <c r="H10" s="105">
        <v>3.80304243394716</v>
      </c>
      <c r="I10" s="105">
        <v>3.38474721508141</v>
      </c>
      <c r="J10" s="105">
        <v>3.6856533658239399</v>
      </c>
      <c r="K10" s="105">
        <v>2.9374433363553898</v>
      </c>
      <c r="L10" s="105">
        <v>6.3418731625367499</v>
      </c>
      <c r="M10" s="106">
        <v>3.7085082029759602</v>
      </c>
    </row>
    <row r="11" spans="1:13" x14ac:dyDescent="0.2">
      <c r="A11" s="100" t="s">
        <v>233</v>
      </c>
      <c r="B11" s="105">
        <v>6.4530099610220901</v>
      </c>
      <c r="C11" s="105">
        <v>5.4563249327134802</v>
      </c>
      <c r="D11" s="105">
        <v>2.2210875670155699</v>
      </c>
      <c r="E11" s="105">
        <v>2.0861372812920602</v>
      </c>
      <c r="F11" s="105">
        <v>1.37493905411994</v>
      </c>
      <c r="G11" s="105">
        <v>2.5531185743660001</v>
      </c>
      <c r="H11" s="105">
        <v>3.8438438438438398</v>
      </c>
      <c r="I11" s="105">
        <v>3.3678756476683902</v>
      </c>
      <c r="J11" s="105">
        <v>3.7822878228782302</v>
      </c>
      <c r="K11" s="105">
        <v>3.0286641427798799</v>
      </c>
      <c r="L11" s="105">
        <v>6.7262664963814398</v>
      </c>
      <c r="M11" s="106">
        <v>3.81103082759804</v>
      </c>
    </row>
    <row r="12" spans="1:13" x14ac:dyDescent="0.2">
      <c r="A12" s="100" t="s">
        <v>234</v>
      </c>
      <c r="B12" s="105">
        <v>6.1556162807421302</v>
      </c>
      <c r="C12" s="105">
        <v>5.2657480314960603</v>
      </c>
      <c r="D12" s="105">
        <v>2.1168069370058702</v>
      </c>
      <c r="E12" s="105">
        <v>1.98252688172043</v>
      </c>
      <c r="F12" s="105">
        <v>1.3635920911658701</v>
      </c>
      <c r="G12" s="105">
        <v>2.3589743589743599</v>
      </c>
      <c r="H12" s="105">
        <v>3.70296635476807</v>
      </c>
      <c r="I12" s="105">
        <v>2.8596187175043299</v>
      </c>
      <c r="J12" s="105">
        <v>3.2366412213740499</v>
      </c>
      <c r="K12" s="105">
        <v>3.0100937274693602</v>
      </c>
      <c r="L12" s="105">
        <v>6.8627450980392197</v>
      </c>
      <c r="M12" s="106">
        <v>3.6568883135672299</v>
      </c>
    </row>
    <row r="13" spans="1:13" x14ac:dyDescent="0.2">
      <c r="A13" s="100" t="s">
        <v>235</v>
      </c>
      <c r="B13" s="105">
        <v>5.52129642908361</v>
      </c>
      <c r="C13" s="105">
        <v>5.2347014008355899</v>
      </c>
      <c r="D13" s="105">
        <v>2.0495951417003999</v>
      </c>
      <c r="E13" s="105">
        <v>2.2304832713754599</v>
      </c>
      <c r="F13" s="105">
        <v>1.05685487816812</v>
      </c>
      <c r="G13" s="105">
        <v>2.2719508028698301</v>
      </c>
      <c r="H13" s="105">
        <v>3.5536035136753799</v>
      </c>
      <c r="I13" s="105">
        <v>2.7826086956521698</v>
      </c>
      <c r="J13" s="105">
        <v>3.1288343558282201</v>
      </c>
      <c r="K13" s="105">
        <v>2.8344466510200399</v>
      </c>
      <c r="L13" s="105">
        <v>6.5496575342465704</v>
      </c>
      <c r="M13" s="106">
        <v>3.4286258814560702</v>
      </c>
    </row>
    <row r="14" spans="1:13" x14ac:dyDescent="0.2">
      <c r="A14" s="100" t="s">
        <v>236</v>
      </c>
      <c r="B14" s="105">
        <v>4.8678318647985002</v>
      </c>
      <c r="C14" s="105">
        <v>5.2450980392156898</v>
      </c>
      <c r="D14" s="105">
        <v>1.9647355163728</v>
      </c>
      <c r="E14" s="105">
        <v>2.13053770713561</v>
      </c>
      <c r="F14" s="105">
        <v>1.18378218407813</v>
      </c>
      <c r="G14" s="105">
        <v>2.2290284158584299</v>
      </c>
      <c r="H14" s="105">
        <v>3.4254807692307701</v>
      </c>
      <c r="I14" s="105">
        <v>2.7633851468048398</v>
      </c>
      <c r="J14" s="105">
        <v>3.3188585607940402</v>
      </c>
      <c r="K14" s="105">
        <v>2.9433008306247701</v>
      </c>
      <c r="L14" s="105">
        <v>5.7600692940667004</v>
      </c>
      <c r="M14" s="106">
        <v>3.30447413183495</v>
      </c>
    </row>
    <row r="15" spans="1:13" x14ac:dyDescent="0.2">
      <c r="A15" s="100" t="s">
        <v>237</v>
      </c>
      <c r="B15" s="105">
        <v>5.3855038983540302</v>
      </c>
      <c r="C15" s="105">
        <v>6.4963503649634999</v>
      </c>
      <c r="D15" s="105">
        <v>2.6198714780029699</v>
      </c>
      <c r="E15" s="105">
        <v>2.3968042609853502</v>
      </c>
      <c r="F15" s="105">
        <v>1.4659582841401</v>
      </c>
      <c r="G15" s="105">
        <v>3.0896505149417499</v>
      </c>
      <c r="H15" s="105">
        <v>4.7458967767451101</v>
      </c>
      <c r="I15" s="105">
        <v>4.1219407471017604</v>
      </c>
      <c r="J15" s="105">
        <v>4.14874001229256</v>
      </c>
      <c r="K15" s="105">
        <v>3.7537804661092302</v>
      </c>
      <c r="L15" s="105">
        <v>5.9461805555555598</v>
      </c>
      <c r="M15" s="106">
        <v>4.0615874701353896</v>
      </c>
    </row>
    <row r="16" spans="1:13" x14ac:dyDescent="0.2">
      <c r="A16" s="100" t="s">
        <v>238</v>
      </c>
      <c r="B16" s="105">
        <v>5.5993126163540001</v>
      </c>
      <c r="C16" s="105">
        <v>6.8463219227968004</v>
      </c>
      <c r="D16" s="105">
        <v>2.8599605522682401</v>
      </c>
      <c r="E16" s="105">
        <v>2.4495200264813</v>
      </c>
      <c r="F16" s="105">
        <v>1.6479179001381501</v>
      </c>
      <c r="G16" s="105">
        <v>3.51615074024226</v>
      </c>
      <c r="H16" s="105">
        <v>5.2899686520376203</v>
      </c>
      <c r="I16" s="105">
        <v>4.3870967741935498</v>
      </c>
      <c r="J16" s="105">
        <v>4.7501542257865497</v>
      </c>
      <c r="K16" s="105">
        <v>4.2953496627618</v>
      </c>
      <c r="L16" s="105">
        <v>6.6265060240963898</v>
      </c>
      <c r="M16" s="106">
        <v>4.4340657262791696</v>
      </c>
    </row>
    <row r="17" spans="1:13" x14ac:dyDescent="0.2">
      <c r="A17" s="100" t="s">
        <v>239</v>
      </c>
      <c r="B17" s="105">
        <v>5.8583298127024399</v>
      </c>
      <c r="C17" s="105">
        <v>7.0261039277872701</v>
      </c>
      <c r="D17" s="105">
        <v>3.3839263498382701</v>
      </c>
      <c r="E17" s="105">
        <v>2.38647663241631</v>
      </c>
      <c r="F17" s="105">
        <v>1.7146178436501001</v>
      </c>
      <c r="G17" s="105">
        <v>3.8255033557046998</v>
      </c>
      <c r="H17" s="105">
        <v>5.8367267791351596</v>
      </c>
      <c r="I17" s="105">
        <v>5.1948051948051903</v>
      </c>
      <c r="J17" s="105">
        <v>5.6014692378328697</v>
      </c>
      <c r="K17" s="105">
        <v>4.8162682839814499</v>
      </c>
      <c r="L17" s="105">
        <v>6.6695539194456499</v>
      </c>
      <c r="M17" s="106">
        <v>4.81492627144147</v>
      </c>
    </row>
    <row r="18" spans="1:13" x14ac:dyDescent="0.2">
      <c r="A18" s="100" t="s">
        <v>240</v>
      </c>
      <c r="B18" s="105">
        <v>5.9778085991678198</v>
      </c>
      <c r="C18" s="105">
        <v>6.7333495974627997</v>
      </c>
      <c r="D18" s="105">
        <v>2.8578591125595398</v>
      </c>
      <c r="E18" s="105">
        <v>2.0435069215557</v>
      </c>
      <c r="F18" s="105">
        <v>1.48712705641788</v>
      </c>
      <c r="G18" s="105">
        <v>3.5445577662598202</v>
      </c>
      <c r="H18" s="105">
        <v>5.4116737533823001</v>
      </c>
      <c r="I18" s="105">
        <v>4.6140577835273797</v>
      </c>
      <c r="J18" s="105">
        <v>5.2984165651644304</v>
      </c>
      <c r="K18" s="105">
        <v>4.2150383997142304</v>
      </c>
      <c r="L18" s="105">
        <v>6.48553900087642</v>
      </c>
      <c r="M18" s="106">
        <v>4.44258328680439</v>
      </c>
    </row>
    <row r="19" spans="1:13" x14ac:dyDescent="0.2">
      <c r="A19" s="100" t="s">
        <v>241</v>
      </c>
      <c r="B19" s="105">
        <v>5.8019063406547904</v>
      </c>
      <c r="C19" s="105">
        <v>6.4310260186548804</v>
      </c>
      <c r="D19" s="105">
        <v>2.7721774193548399</v>
      </c>
      <c r="E19" s="105">
        <v>2.2734761120263598</v>
      </c>
      <c r="F19" s="105">
        <v>1.3492137340653201</v>
      </c>
      <c r="G19" s="105">
        <v>3.2523051131601002</v>
      </c>
      <c r="H19" s="105">
        <v>4.8959136468774096</v>
      </c>
      <c r="I19" s="105">
        <v>4.3722943722943697</v>
      </c>
      <c r="J19" s="105">
        <v>5.3467766575007598</v>
      </c>
      <c r="K19" s="105">
        <v>3.5006251116270799</v>
      </c>
      <c r="L19" s="105">
        <v>6.3512921594393301</v>
      </c>
      <c r="M19" s="106">
        <v>4.1988785603844896</v>
      </c>
    </row>
    <row r="20" spans="1:13" x14ac:dyDescent="0.2">
      <c r="A20" s="100" t="s">
        <v>242</v>
      </c>
      <c r="B20" s="105">
        <v>5.4050336955026799</v>
      </c>
      <c r="C20" s="105">
        <v>6.1369193154034196</v>
      </c>
      <c r="D20" s="105">
        <v>2.8340080971659898</v>
      </c>
      <c r="E20" s="105">
        <v>2.29734164752215</v>
      </c>
      <c r="F20" s="105">
        <v>1.3627030054134801</v>
      </c>
      <c r="G20" s="105">
        <v>2.6823134953897698</v>
      </c>
      <c r="H20" s="105">
        <v>4.5340536368898299</v>
      </c>
      <c r="I20" s="105">
        <v>4.20131291028446</v>
      </c>
      <c r="J20" s="105">
        <v>5.0076335877862599</v>
      </c>
      <c r="K20" s="105">
        <v>3.1412672769700198</v>
      </c>
      <c r="L20" s="105">
        <v>6.3485113835376499</v>
      </c>
      <c r="M20" s="106">
        <v>3.9674105561459401</v>
      </c>
    </row>
    <row r="21" spans="1:13" x14ac:dyDescent="0.2">
      <c r="A21" s="100" t="s">
        <v>243</v>
      </c>
      <c r="B21" s="105">
        <v>5.3517241379310301</v>
      </c>
      <c r="C21" s="105">
        <v>5.7008884501480797</v>
      </c>
      <c r="D21" s="105">
        <v>2.5485743123895999</v>
      </c>
      <c r="E21" s="105">
        <v>2.0314547837483601</v>
      </c>
      <c r="F21" s="105">
        <v>1.31504790531655</v>
      </c>
      <c r="G21" s="105">
        <v>2.49158249158249</v>
      </c>
      <c r="H21" s="105">
        <v>4.5472136222910198</v>
      </c>
      <c r="I21" s="105">
        <v>4.0807371654234297</v>
      </c>
      <c r="J21" s="105">
        <v>5.3243574051407601</v>
      </c>
      <c r="K21" s="105">
        <v>2.9263913824057499</v>
      </c>
      <c r="L21" s="105">
        <v>6.5274151436031298</v>
      </c>
      <c r="M21" s="106">
        <v>3.8776502262274199</v>
      </c>
    </row>
    <row r="22" spans="1:13" x14ac:dyDescent="0.2">
      <c r="A22" s="100" t="s">
        <v>424</v>
      </c>
      <c r="B22" s="105">
        <v>5.6885813148788902</v>
      </c>
      <c r="C22" s="105">
        <v>6.0282808236169698</v>
      </c>
      <c r="D22" s="105">
        <v>2.3502653525397998</v>
      </c>
      <c r="E22" s="105">
        <v>1.9091507570770201</v>
      </c>
      <c r="F22" s="105">
        <v>1.2129760225670001</v>
      </c>
      <c r="G22" s="105">
        <v>2.6173590003377201</v>
      </c>
      <c r="H22" s="105">
        <v>4.6996879875194999</v>
      </c>
      <c r="I22" s="105">
        <v>3.6842105263157898</v>
      </c>
      <c r="J22" s="105">
        <v>5.1860890787065301</v>
      </c>
      <c r="K22" s="105">
        <v>3.3190578158458202</v>
      </c>
      <c r="L22" s="105">
        <v>7.0107526881720403</v>
      </c>
      <c r="M22" s="106">
        <v>3.9889186305523801</v>
      </c>
    </row>
    <row r="23" spans="1:13" x14ac:dyDescent="0.2">
      <c r="A23" s="100" t="s">
        <v>425</v>
      </c>
      <c r="B23" s="105">
        <v>5.7213588227203998</v>
      </c>
      <c r="C23" s="105">
        <v>5.8110781404549998</v>
      </c>
      <c r="D23" s="105">
        <v>2.36882322975038</v>
      </c>
      <c r="E23" s="105">
        <v>1.6748768472906399</v>
      </c>
      <c r="F23" s="105">
        <v>1.26200791109437</v>
      </c>
      <c r="G23" s="105">
        <v>2.83194844836357</v>
      </c>
      <c r="H23" s="105">
        <v>4.4218352572882003</v>
      </c>
      <c r="I23" s="105">
        <v>3.1168831168831201</v>
      </c>
      <c r="J23" s="105">
        <v>5.2663808940600099</v>
      </c>
      <c r="K23" s="105">
        <v>2.9406522901443601</v>
      </c>
      <c r="L23" s="105">
        <v>6.7180145485665399</v>
      </c>
      <c r="M23" s="106">
        <v>3.9074781046485501</v>
      </c>
    </row>
    <row r="24" spans="1:13" x14ac:dyDescent="0.2">
      <c r="A24" s="100" t="s">
        <v>426</v>
      </c>
      <c r="B24" s="105">
        <v>5.2820796460177002</v>
      </c>
      <c r="C24" s="105">
        <v>5.5211686060906198</v>
      </c>
      <c r="D24" s="105">
        <v>2.2860045720091402</v>
      </c>
      <c r="E24" s="105">
        <v>2.0065789473684199</v>
      </c>
      <c r="F24" s="105">
        <v>1.0396975425330801</v>
      </c>
      <c r="G24" s="105">
        <v>2.52713704206242</v>
      </c>
      <c r="H24" s="105">
        <v>4.3121951219512198</v>
      </c>
      <c r="I24" s="105">
        <v>3.2327586206896601</v>
      </c>
      <c r="J24" s="105">
        <v>4.8056320783593502</v>
      </c>
      <c r="K24" s="105">
        <v>2.71622587562545</v>
      </c>
      <c r="L24" s="105">
        <v>6.3856960408684502</v>
      </c>
      <c r="M24" s="106">
        <v>3.6660984245330699</v>
      </c>
    </row>
    <row r="25" spans="1:13" x14ac:dyDescent="0.2">
      <c r="A25" s="100" t="s">
        <v>427</v>
      </c>
      <c r="B25" s="105">
        <v>5.3047091412742402</v>
      </c>
      <c r="C25" s="105">
        <v>5.4133858267716501</v>
      </c>
      <c r="D25" s="105">
        <v>2.0055851739020101</v>
      </c>
      <c r="E25" s="105">
        <v>1.6737774860518499</v>
      </c>
      <c r="F25" s="105">
        <v>1.0441385856668299</v>
      </c>
      <c r="G25" s="105">
        <v>2.2924095771777901</v>
      </c>
      <c r="H25" s="105">
        <v>4.1683051513959901</v>
      </c>
      <c r="I25" s="105">
        <v>3.2722513089005201</v>
      </c>
      <c r="J25" s="105">
        <v>4.3158861340679504</v>
      </c>
      <c r="K25" s="105">
        <v>2.33511586452763</v>
      </c>
      <c r="L25" s="105">
        <v>5.6924384027187802</v>
      </c>
      <c r="M25" s="106">
        <v>3.4613436391947898</v>
      </c>
    </row>
    <row r="26" spans="1:13" x14ac:dyDescent="0.2">
      <c r="A26" s="100" t="s">
        <v>428</v>
      </c>
      <c r="B26" s="105">
        <v>5.0696378830083599</v>
      </c>
      <c r="C26" s="105">
        <v>5.1452486459872002</v>
      </c>
      <c r="D26" s="105">
        <v>1.96870267541646</v>
      </c>
      <c r="E26" s="105">
        <v>1.5394693743858501</v>
      </c>
      <c r="F26" s="105">
        <v>1.10866864188091</v>
      </c>
      <c r="G26" s="105">
        <v>2.0588735749532101</v>
      </c>
      <c r="H26" s="105">
        <v>4.0516735173223699</v>
      </c>
      <c r="I26" s="105">
        <v>3.1718061674008799</v>
      </c>
      <c r="J26" s="105">
        <v>4.3584273087473298</v>
      </c>
      <c r="K26" s="105">
        <v>2.3443092340730098</v>
      </c>
      <c r="L26" s="105">
        <v>5.0526315789473699</v>
      </c>
      <c r="M26" s="106">
        <v>3.3314543404735102</v>
      </c>
    </row>
    <row r="27" spans="1:13" x14ac:dyDescent="0.2">
      <c r="A27" s="100" t="s">
        <v>429</v>
      </c>
      <c r="B27" s="105">
        <v>5.9218815623687497</v>
      </c>
      <c r="C27" s="105">
        <v>5.9193041797535599</v>
      </c>
      <c r="D27" s="105">
        <v>2.8255528255528302</v>
      </c>
      <c r="E27" s="105">
        <v>2.2243713733075401</v>
      </c>
      <c r="F27" s="105">
        <v>1.4168102623013601</v>
      </c>
      <c r="G27" s="105">
        <v>2.6289180990899901</v>
      </c>
      <c r="H27" s="105">
        <v>5.2713479867729998</v>
      </c>
      <c r="I27" s="105">
        <v>3.8495575221238898</v>
      </c>
      <c r="J27" s="105">
        <v>5.5420956995760102</v>
      </c>
      <c r="K27" s="105">
        <v>3.4537444933920698</v>
      </c>
      <c r="L27" s="105">
        <v>5.6137410976120696</v>
      </c>
      <c r="M27" s="106">
        <v>4.1344054926397904</v>
      </c>
    </row>
    <row r="28" spans="1:13" x14ac:dyDescent="0.2">
      <c r="A28" s="100" t="s">
        <v>430</v>
      </c>
      <c r="B28" s="105">
        <v>5.8151023288637997</v>
      </c>
      <c r="C28" s="105">
        <v>6.2843488649940298</v>
      </c>
      <c r="D28" s="105">
        <v>3.0014641288433399</v>
      </c>
      <c r="E28" s="105">
        <v>2.321083172147</v>
      </c>
      <c r="F28" s="105">
        <v>1.5936635175112099</v>
      </c>
      <c r="G28" s="105">
        <v>3.0247017308015498</v>
      </c>
      <c r="H28" s="105">
        <v>5.4892141756548503</v>
      </c>
      <c r="I28" s="105">
        <v>4.6799116997792503</v>
      </c>
      <c r="J28" s="105">
        <v>5.8894960534304799</v>
      </c>
      <c r="K28" s="105">
        <v>3.6992011114970502</v>
      </c>
      <c r="L28" s="105">
        <v>6.2211013030685196</v>
      </c>
      <c r="M28" s="106">
        <v>4.4117647058823497</v>
      </c>
    </row>
    <row r="29" spans="1:13" x14ac:dyDescent="0.2">
      <c r="A29" s="100" t="s">
        <v>431</v>
      </c>
      <c r="B29" s="105">
        <v>6.18166526492851</v>
      </c>
      <c r="C29" s="105">
        <v>7.39393939393939</v>
      </c>
      <c r="D29" s="105">
        <v>3.4337944664031599</v>
      </c>
      <c r="E29" s="105">
        <v>2.44299674267101</v>
      </c>
      <c r="F29" s="105">
        <v>1.60878205734835</v>
      </c>
      <c r="G29" s="105">
        <v>3.3698399326031998</v>
      </c>
      <c r="H29" s="105">
        <v>6.0926388621948897</v>
      </c>
      <c r="I29" s="105">
        <v>4.5595396193005797</v>
      </c>
      <c r="J29" s="105">
        <v>6.0394537177541698</v>
      </c>
      <c r="K29" s="105">
        <v>4.3235704323570401</v>
      </c>
      <c r="L29" s="105">
        <v>6.9953645174884098</v>
      </c>
      <c r="M29" s="106">
        <v>4.8023071913666397</v>
      </c>
    </row>
    <row r="30" spans="1:13" x14ac:dyDescent="0.2">
      <c r="A30" s="100" t="s">
        <v>432</v>
      </c>
      <c r="B30" s="105">
        <v>5.8995815899581601</v>
      </c>
      <c r="C30" s="105">
        <v>7.2227626459143996</v>
      </c>
      <c r="D30" s="105">
        <v>3.03331675783192</v>
      </c>
      <c r="E30" s="105">
        <v>2.3042929292929299</v>
      </c>
      <c r="F30" s="105">
        <v>1.4686983660730699</v>
      </c>
      <c r="G30" s="105">
        <v>3.1557516118086202</v>
      </c>
      <c r="H30" s="105">
        <v>6.22470610907689</v>
      </c>
      <c r="I30" s="105">
        <v>4.2895442359249296</v>
      </c>
      <c r="J30" s="105">
        <v>5.2841781874039899</v>
      </c>
      <c r="K30" s="105">
        <v>4.0224837519761101</v>
      </c>
      <c r="L30" s="105">
        <v>6.9609507640067898</v>
      </c>
      <c r="M30" s="106">
        <v>4.5470541386527401</v>
      </c>
    </row>
    <row r="31" spans="1:13" x14ac:dyDescent="0.2">
      <c r="A31" s="100" t="s">
        <v>433</v>
      </c>
      <c r="B31" s="105">
        <v>6.00971547536433</v>
      </c>
      <c r="C31" s="105">
        <v>6.7804878048780504</v>
      </c>
      <c r="D31" s="105">
        <v>2.78815036096589</v>
      </c>
      <c r="E31" s="105">
        <v>2.30720606826802</v>
      </c>
      <c r="F31" s="105">
        <v>1.40405616224649</v>
      </c>
      <c r="G31" s="105">
        <v>3.1546811397557701</v>
      </c>
      <c r="H31" s="105">
        <v>5.8868795690650204</v>
      </c>
      <c r="I31" s="105">
        <v>4.3615107913669098</v>
      </c>
      <c r="J31" s="105">
        <v>5.2325581395348797</v>
      </c>
      <c r="K31" s="105">
        <v>3.7772312016865799</v>
      </c>
      <c r="L31" s="105">
        <v>6.3344594594594597</v>
      </c>
      <c r="M31" s="106">
        <v>4.2088508023468902</v>
      </c>
    </row>
    <row r="32" spans="1:13" x14ac:dyDescent="0.2">
      <c r="A32" s="100" t="s">
        <v>434</v>
      </c>
      <c r="B32" s="105">
        <v>5.3048187751701104</v>
      </c>
      <c r="C32" s="105">
        <v>6.4374542794440401</v>
      </c>
      <c r="D32" s="105">
        <v>2.6597066865523198</v>
      </c>
      <c r="E32" s="105">
        <v>1.9389701207882999</v>
      </c>
      <c r="F32" s="105">
        <v>1.2471131639722901</v>
      </c>
      <c r="G32" s="105">
        <v>2.8455284552845499</v>
      </c>
      <c r="H32" s="105">
        <v>4.8911996918929299</v>
      </c>
      <c r="I32" s="105">
        <v>4.5576407506702399</v>
      </c>
      <c r="J32" s="105">
        <v>4.46672743846855</v>
      </c>
      <c r="K32" s="105">
        <v>3.5146004546249299</v>
      </c>
      <c r="L32" s="105">
        <v>5.4430379746835396</v>
      </c>
      <c r="M32" s="106">
        <v>3.79922608357557</v>
      </c>
    </row>
    <row r="33" spans="1:13" x14ac:dyDescent="0.2">
      <c r="A33" s="100" t="s">
        <v>435</v>
      </c>
      <c r="B33" s="105">
        <v>4.7109505280711499</v>
      </c>
      <c r="C33" s="105">
        <v>5.6237721021610998</v>
      </c>
      <c r="D33" s="105">
        <v>2.57298367144978</v>
      </c>
      <c r="E33" s="105">
        <v>1.7777777777777799</v>
      </c>
      <c r="F33" s="105">
        <v>1.2504631344942601</v>
      </c>
      <c r="G33" s="105">
        <v>2.37408851958623</v>
      </c>
      <c r="H33" s="105">
        <v>4.4721689059500997</v>
      </c>
      <c r="I33" s="105">
        <v>4.3847874720357902</v>
      </c>
      <c r="J33" s="105">
        <v>3.96873120865905</v>
      </c>
      <c r="K33" s="105">
        <v>3.61150070126227</v>
      </c>
      <c r="L33" s="105">
        <v>5.2254530130636301</v>
      </c>
      <c r="M33" s="106">
        <v>3.4869724634728998</v>
      </c>
    </row>
    <row r="34" spans="1:13" x14ac:dyDescent="0.2">
      <c r="A34" s="100" t="s">
        <v>436</v>
      </c>
      <c r="B34" s="105">
        <v>5.2155771905424197</v>
      </c>
      <c r="C34" s="105">
        <v>5.7312252964426902</v>
      </c>
      <c r="D34" s="105">
        <v>2.4675972083748801</v>
      </c>
      <c r="E34" s="105">
        <v>2.17254408060453</v>
      </c>
      <c r="F34" s="105">
        <v>1.2466275932644899</v>
      </c>
      <c r="G34" s="105">
        <v>2.3668639053254399</v>
      </c>
      <c r="H34" s="105">
        <v>4.5885475919605598</v>
      </c>
      <c r="I34" s="105">
        <v>4.2715827338129504</v>
      </c>
      <c r="J34" s="105">
        <v>4.1841004184100399</v>
      </c>
      <c r="K34" s="105">
        <v>3.84953418878538</v>
      </c>
      <c r="L34" s="105">
        <v>5.6326187473728497</v>
      </c>
      <c r="M34" s="106">
        <v>3.6554201696233499</v>
      </c>
    </row>
    <row r="35" spans="1:13" x14ac:dyDescent="0.2">
      <c r="A35" s="100" t="s">
        <v>437</v>
      </c>
      <c r="B35" s="105">
        <v>5.3064066852367704</v>
      </c>
      <c r="C35" s="105">
        <v>5.7313730376277103</v>
      </c>
      <c r="D35" s="105">
        <v>2.4215468248084999</v>
      </c>
      <c r="E35" s="105">
        <v>1.90625</v>
      </c>
      <c r="F35" s="105">
        <v>1.1870536956320099</v>
      </c>
      <c r="G35" s="105">
        <v>2.24966170500677</v>
      </c>
      <c r="H35" s="105">
        <v>4.86558121923514</v>
      </c>
      <c r="I35" s="105">
        <v>4.0232454179705002</v>
      </c>
      <c r="J35" s="105">
        <v>3.9615846338535401</v>
      </c>
      <c r="K35" s="105">
        <v>3.8163911361238099</v>
      </c>
      <c r="L35" s="105">
        <v>6.2263357172907003</v>
      </c>
      <c r="M35" s="106">
        <v>3.6466909656052802</v>
      </c>
    </row>
    <row r="36" spans="1:13" x14ac:dyDescent="0.2">
      <c r="A36" s="100" t="s">
        <v>438</v>
      </c>
      <c r="B36" s="105">
        <v>5.0470132743362797</v>
      </c>
      <c r="C36" s="105">
        <v>6.1153750928447597</v>
      </c>
      <c r="D36" s="105">
        <v>2.4130048260096499</v>
      </c>
      <c r="E36" s="105">
        <v>2.17105263157895</v>
      </c>
      <c r="F36" s="105">
        <v>1.18147448015123</v>
      </c>
      <c r="G36" s="105">
        <v>2.3575305291723199</v>
      </c>
      <c r="H36" s="105">
        <v>4.9170731707317099</v>
      </c>
      <c r="I36" s="105">
        <v>3.7068965517241401</v>
      </c>
      <c r="J36" s="105">
        <v>4.4383226201408004</v>
      </c>
      <c r="K36" s="105">
        <v>3.7169406719085099</v>
      </c>
      <c r="L36" s="105">
        <v>5.6194125159642399</v>
      </c>
      <c r="M36" s="106">
        <v>3.6660984245330699</v>
      </c>
    </row>
    <row r="37" spans="1:13" x14ac:dyDescent="0.2">
      <c r="A37" s="100" t="s">
        <v>439</v>
      </c>
      <c r="B37" s="105">
        <v>5.2074631021999398</v>
      </c>
      <c r="C37" s="105">
        <v>6.0560560560560601</v>
      </c>
      <c r="D37" s="105">
        <v>2.2200296003946698</v>
      </c>
      <c r="E37" s="105">
        <v>1.4641744548286599</v>
      </c>
      <c r="F37" s="105">
        <v>1.16702455419662</v>
      </c>
      <c r="G37" s="105">
        <v>2.1937225784677699</v>
      </c>
      <c r="H37" s="105">
        <v>4.2533081285444201</v>
      </c>
      <c r="I37" s="105">
        <v>3.58565737051793</v>
      </c>
      <c r="J37" s="105">
        <v>4.0252328026434396</v>
      </c>
      <c r="K37" s="105">
        <v>3.2167832167832202</v>
      </c>
      <c r="L37" s="105">
        <v>5.2719665271966498</v>
      </c>
      <c r="M37" s="106">
        <v>3.4290787356428098</v>
      </c>
    </row>
    <row r="38" spans="1:13" x14ac:dyDescent="0.2">
      <c r="A38" s="100" t="s">
        <v>440</v>
      </c>
      <c r="B38" s="105">
        <v>5.03576939262169</v>
      </c>
      <c r="C38" s="105">
        <v>6.0447761194029797</v>
      </c>
      <c r="D38" s="105">
        <v>2.44857982370225</v>
      </c>
      <c r="E38" s="105">
        <v>1.5863141524105799</v>
      </c>
      <c r="F38" s="105">
        <v>1.1171610965076999</v>
      </c>
      <c r="G38" s="105">
        <v>2.2076171216717202</v>
      </c>
      <c r="H38" s="105">
        <v>4.1769041769041797</v>
      </c>
      <c r="I38" s="105">
        <v>2.9541446208112898</v>
      </c>
      <c r="J38" s="105">
        <v>3.7883343355381802</v>
      </c>
      <c r="K38" s="105">
        <v>3.1058080364976299</v>
      </c>
      <c r="L38" s="105">
        <v>5.1356993736951999</v>
      </c>
      <c r="M38" s="106">
        <v>3.34734230648177</v>
      </c>
    </row>
    <row r="39" spans="1:13" x14ac:dyDescent="0.2">
      <c r="A39" s="100" t="s">
        <v>441</v>
      </c>
      <c r="B39" s="105">
        <v>5.1023268853378196</v>
      </c>
      <c r="C39" s="105">
        <v>6.9648093841642202</v>
      </c>
      <c r="D39" s="105">
        <v>2.7990430622009601</v>
      </c>
      <c r="E39" s="105">
        <v>2.33486943164363</v>
      </c>
      <c r="F39" s="105">
        <v>1.27639605818864</v>
      </c>
      <c r="G39" s="105">
        <v>2.8208512042230298</v>
      </c>
      <c r="H39" s="105">
        <v>4.9840734495034704</v>
      </c>
      <c r="I39" s="105">
        <v>4.6086956521739104</v>
      </c>
      <c r="J39" s="105">
        <v>4.4762757385854997</v>
      </c>
      <c r="K39" s="105">
        <v>3.7661220980223602</v>
      </c>
      <c r="L39" s="105">
        <v>5.4221854304635801</v>
      </c>
      <c r="M39" s="106">
        <v>3.8884920416872699</v>
      </c>
    </row>
    <row r="40" spans="1:13" x14ac:dyDescent="0.2">
      <c r="A40" s="100" t="s">
        <v>442</v>
      </c>
      <c r="B40" s="105">
        <v>5.8072660962266802</v>
      </c>
      <c r="C40" s="105">
        <v>6.8022270636649704</v>
      </c>
      <c r="D40" s="105">
        <v>3.1700969955050899</v>
      </c>
      <c r="E40" s="105">
        <v>2.34327449786975</v>
      </c>
      <c r="F40" s="105">
        <v>1.2987012987013</v>
      </c>
      <c r="G40" s="105">
        <v>3.1854379977246898</v>
      </c>
      <c r="H40" s="105">
        <v>5.3893328377624998</v>
      </c>
      <c r="I40" s="105">
        <v>4.9344978165938898</v>
      </c>
      <c r="J40" s="105">
        <v>5.1770306456411799</v>
      </c>
      <c r="K40" s="105">
        <v>4.2835288118307</v>
      </c>
      <c r="L40" s="105">
        <v>6.03663613655287</v>
      </c>
      <c r="M40" s="106">
        <v>4.2483004975487102</v>
      </c>
    </row>
    <row r="41" spans="1:13" ht="12" thickBot="1" x14ac:dyDescent="0.25">
      <c r="A41" s="102" t="s">
        <v>443</v>
      </c>
      <c r="B41" s="107">
        <v>6.2050856826976197</v>
      </c>
      <c r="C41" s="107">
        <v>7.4699975508204801</v>
      </c>
      <c r="D41" s="107">
        <v>3.4836554521593901</v>
      </c>
      <c r="E41" s="107">
        <v>2.6348039215686301</v>
      </c>
      <c r="F41" s="107">
        <v>1.5907844212836</v>
      </c>
      <c r="G41" s="107">
        <v>3.7455021262675801</v>
      </c>
      <c r="H41" s="107">
        <v>5.8328659562535004</v>
      </c>
      <c r="I41" s="107">
        <v>6.1605206073752701</v>
      </c>
      <c r="J41" s="107">
        <v>5.3989913972115096</v>
      </c>
      <c r="K41" s="107">
        <v>4.7944036853779197</v>
      </c>
      <c r="L41" s="107">
        <v>6.57511444028298</v>
      </c>
      <c r="M41" s="108">
        <v>4.6847500680395502</v>
      </c>
    </row>
  </sheetData>
  <mergeCells count="14">
    <mergeCell ref="A1:M1"/>
    <mergeCell ref="B2:B3"/>
    <mergeCell ref="C2:C3"/>
    <mergeCell ref="E2:E3"/>
    <mergeCell ref="F2:F3"/>
    <mergeCell ref="A2:A3"/>
    <mergeCell ref="M2:M3"/>
    <mergeCell ref="D2:D3"/>
    <mergeCell ref="J2:J3"/>
    <mergeCell ref="G2:G3"/>
    <mergeCell ref="H2:H3"/>
    <mergeCell ref="I2:I3"/>
    <mergeCell ref="K2:K3"/>
    <mergeCell ref="L2:L3"/>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EAD75-2F66-4FE6-AAF9-F58864B9342E}">
  <sheetPr codeName="Blad33"/>
  <dimension ref="A1:M42"/>
  <sheetViews>
    <sheetView zoomScaleNormal="100" workbookViewId="0">
      <selection sqref="A1:M1"/>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6.42578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10.42578125" style="77" customWidth="1"/>
    <col min="14" max="16384" width="9.28515625" style="27"/>
  </cols>
  <sheetData>
    <row r="1" spans="1:13" ht="12" thickBot="1" x14ac:dyDescent="0.25">
      <c r="A1" s="219" t="s">
        <v>214</v>
      </c>
      <c r="B1" s="219"/>
      <c r="C1" s="219"/>
      <c r="D1" s="219"/>
      <c r="E1" s="219"/>
      <c r="F1" s="219"/>
      <c r="G1" s="219"/>
      <c r="H1" s="219"/>
      <c r="I1" s="219"/>
      <c r="J1" s="219"/>
      <c r="K1" s="219"/>
      <c r="L1" s="219"/>
      <c r="M1" s="219"/>
    </row>
    <row r="2" spans="1:13" ht="11.25" customHeight="1" x14ac:dyDescent="0.2">
      <c r="A2" s="232" t="s">
        <v>139</v>
      </c>
      <c r="B2" s="237" t="s">
        <v>216</v>
      </c>
      <c r="C2" s="236" t="s">
        <v>92</v>
      </c>
      <c r="D2" s="236" t="s">
        <v>93</v>
      </c>
      <c r="E2" s="236" t="s">
        <v>134</v>
      </c>
      <c r="F2" s="237" t="s">
        <v>219</v>
      </c>
      <c r="G2" s="236" t="s">
        <v>135</v>
      </c>
      <c r="H2" s="236" t="s">
        <v>96</v>
      </c>
      <c r="I2" s="236" t="s">
        <v>136</v>
      </c>
      <c r="J2" s="236" t="s">
        <v>98</v>
      </c>
      <c r="K2" s="237" t="s">
        <v>199</v>
      </c>
      <c r="L2" s="236" t="s">
        <v>137</v>
      </c>
      <c r="M2" s="239" t="s">
        <v>101</v>
      </c>
    </row>
    <row r="3" spans="1:13" x14ac:dyDescent="0.2">
      <c r="A3" s="233"/>
      <c r="B3" s="238"/>
      <c r="C3" s="238"/>
      <c r="D3" s="231"/>
      <c r="E3" s="238"/>
      <c r="F3" s="238"/>
      <c r="G3" s="238"/>
      <c r="H3" s="238"/>
      <c r="I3" s="238"/>
      <c r="J3" s="231"/>
      <c r="K3" s="238"/>
      <c r="L3" s="238"/>
      <c r="M3" s="234"/>
    </row>
    <row r="4" spans="1:13" ht="12.75" hidden="1" x14ac:dyDescent="0.2">
      <c r="A4" t="s">
        <v>410</v>
      </c>
      <c r="B4" s="99" t="s">
        <v>411</v>
      </c>
      <c r="C4" s="99" t="s">
        <v>412</v>
      </c>
      <c r="D4" s="146" t="s">
        <v>413</v>
      </c>
      <c r="E4" s="99" t="s">
        <v>414</v>
      </c>
      <c r="F4" s="99" t="s">
        <v>415</v>
      </c>
      <c r="G4" s="99" t="s">
        <v>416</v>
      </c>
      <c r="H4" s="99" t="s">
        <v>417</v>
      </c>
      <c r="I4" s="99" t="s">
        <v>418</v>
      </c>
      <c r="J4" s="146" t="s">
        <v>419</v>
      </c>
      <c r="K4" s="99" t="s">
        <v>420</v>
      </c>
      <c r="L4" s="99" t="s">
        <v>421</v>
      </c>
      <c r="M4" s="147" t="s">
        <v>423</v>
      </c>
    </row>
    <row r="5" spans="1:13" x14ac:dyDescent="0.2">
      <c r="A5" s="100" t="s">
        <v>227</v>
      </c>
      <c r="B5" s="105">
        <v>9.5131421744325007</v>
      </c>
      <c r="C5" s="105">
        <v>7.6573342905001196</v>
      </c>
      <c r="D5" s="105">
        <v>2.8904665314401599</v>
      </c>
      <c r="E5" s="105">
        <v>2.7694361027694399</v>
      </c>
      <c r="F5" s="105">
        <v>1.7905643295443101</v>
      </c>
      <c r="G5" s="105">
        <v>4.1186736474694596</v>
      </c>
      <c r="H5" s="105">
        <v>6.6295042803105702</v>
      </c>
      <c r="I5" s="105">
        <v>5.0544662309368196</v>
      </c>
      <c r="J5" s="105">
        <v>6.3103864734299497</v>
      </c>
      <c r="K5" s="105">
        <v>5.1258664720904799</v>
      </c>
      <c r="L5" s="105">
        <v>8.3403538331929195</v>
      </c>
      <c r="M5" s="106">
        <v>5.6798722413560903</v>
      </c>
    </row>
    <row r="6" spans="1:13" x14ac:dyDescent="0.2">
      <c r="A6" s="100" t="s">
        <v>228</v>
      </c>
      <c r="B6" s="105">
        <v>9.2205882352941195</v>
      </c>
      <c r="C6" s="105">
        <v>8.0528846153846203</v>
      </c>
      <c r="D6" s="105">
        <v>3.1656880265509302</v>
      </c>
      <c r="E6" s="105">
        <v>2.6342114038012698</v>
      </c>
      <c r="F6" s="105">
        <v>1.70532060027285</v>
      </c>
      <c r="G6" s="105">
        <v>4.01606425702811</v>
      </c>
      <c r="H6" s="105">
        <v>6.9289137380191699</v>
      </c>
      <c r="I6" s="105">
        <v>4.64916056823074</v>
      </c>
      <c r="J6" s="105">
        <v>5.64272782136391</v>
      </c>
      <c r="K6" s="105">
        <v>4.9333089713137204</v>
      </c>
      <c r="L6" s="105">
        <v>7.9612468407750603</v>
      </c>
      <c r="M6" s="106">
        <v>5.6152949939836097</v>
      </c>
    </row>
    <row r="7" spans="1:13" x14ac:dyDescent="0.2">
      <c r="A7" s="100" t="s">
        <v>229</v>
      </c>
      <c r="B7" s="105">
        <v>9.2538190364277302</v>
      </c>
      <c r="C7" s="105">
        <v>8.3533943187289399</v>
      </c>
      <c r="D7" s="105">
        <v>3.02099334357399</v>
      </c>
      <c r="E7" s="105">
        <v>2.7944111776447098</v>
      </c>
      <c r="F7" s="105">
        <v>1.7012123582323</v>
      </c>
      <c r="G7" s="105">
        <v>4.0872878420505696</v>
      </c>
      <c r="H7" s="105">
        <v>6.8490415335463304</v>
      </c>
      <c r="I7" s="105">
        <v>5.0257731958762903</v>
      </c>
      <c r="J7" s="105">
        <v>6.1124694376528099</v>
      </c>
      <c r="K7" s="105">
        <v>5.0735294117647101</v>
      </c>
      <c r="L7" s="105">
        <v>7.7506318449873604</v>
      </c>
      <c r="M7" s="106">
        <v>5.6866419365941301</v>
      </c>
    </row>
    <row r="8" spans="1:13" x14ac:dyDescent="0.2">
      <c r="A8" s="100" t="s">
        <v>230</v>
      </c>
      <c r="B8" s="105">
        <v>9.3162268552267093</v>
      </c>
      <c r="C8" s="105">
        <v>8.7744742567077605</v>
      </c>
      <c r="D8" s="105">
        <v>3.2820512820512802</v>
      </c>
      <c r="E8" s="105">
        <v>2.7236045729657001</v>
      </c>
      <c r="F8" s="105">
        <v>1.6609672691744</v>
      </c>
      <c r="G8" s="105">
        <v>3.9093582425186</v>
      </c>
      <c r="H8" s="105">
        <v>6.5636290646326803</v>
      </c>
      <c r="I8" s="105">
        <v>5.1172707889125801</v>
      </c>
      <c r="J8" s="105">
        <v>6.2980030721966198</v>
      </c>
      <c r="K8" s="105">
        <v>5.2776250687190798</v>
      </c>
      <c r="L8" s="105">
        <v>7.7600671140939603</v>
      </c>
      <c r="M8" s="106">
        <v>5.69309296679348</v>
      </c>
    </row>
    <row r="9" spans="1:13" x14ac:dyDescent="0.2">
      <c r="A9" s="100" t="s">
        <v>231</v>
      </c>
      <c r="B9" s="105">
        <v>9.4408665105386405</v>
      </c>
      <c r="C9" s="105">
        <v>8.6377933704330996</v>
      </c>
      <c r="D9" s="105">
        <v>3.2151058943608102</v>
      </c>
      <c r="E9" s="105">
        <v>2.64406779661017</v>
      </c>
      <c r="F9" s="105">
        <v>1.6375759952931901</v>
      </c>
      <c r="G9" s="105">
        <v>3.8195644659523</v>
      </c>
      <c r="H9" s="105">
        <v>6.4387122575484899</v>
      </c>
      <c r="I9" s="105">
        <v>4.4311887515977801</v>
      </c>
      <c r="J9" s="105">
        <v>6.2309102015882702</v>
      </c>
      <c r="K9" s="105">
        <v>5.0009159186664203</v>
      </c>
      <c r="L9" s="105">
        <v>8.4866220735785909</v>
      </c>
      <c r="M9" s="106">
        <v>5.6395938115545698</v>
      </c>
    </row>
    <row r="10" spans="1:13" x14ac:dyDescent="0.2">
      <c r="A10" s="100" t="s">
        <v>232</v>
      </c>
      <c r="B10" s="105">
        <v>9.97821350762527</v>
      </c>
      <c r="C10" s="105">
        <v>8.4758182706399605</v>
      </c>
      <c r="D10" s="105">
        <v>3.1393568147013799</v>
      </c>
      <c r="E10" s="105">
        <v>2.8706518068220199</v>
      </c>
      <c r="F10" s="105">
        <v>1.75815588982223</v>
      </c>
      <c r="G10" s="105">
        <v>3.7145313843508201</v>
      </c>
      <c r="H10" s="105">
        <v>6.4051240992794201</v>
      </c>
      <c r="I10" s="105">
        <v>4.9271636675235602</v>
      </c>
      <c r="J10" s="105">
        <v>6.3965884861407298</v>
      </c>
      <c r="K10" s="105">
        <v>4.8232094288304603</v>
      </c>
      <c r="L10" s="105">
        <v>9.4498110037799208</v>
      </c>
      <c r="M10" s="106">
        <v>5.7726058756199903</v>
      </c>
    </row>
    <row r="11" spans="1:13" x14ac:dyDescent="0.2">
      <c r="A11" s="100" t="s">
        <v>233</v>
      </c>
      <c r="B11" s="105">
        <v>9.8744045041143398</v>
      </c>
      <c r="C11" s="105">
        <v>8.9062882309762692</v>
      </c>
      <c r="D11" s="105">
        <v>3.1912177687005401</v>
      </c>
      <c r="E11" s="105">
        <v>3.0955585464333799</v>
      </c>
      <c r="F11" s="105">
        <v>1.89176011701609</v>
      </c>
      <c r="G11" s="105">
        <v>3.76970527758739</v>
      </c>
      <c r="H11" s="105">
        <v>6.4064064064064103</v>
      </c>
      <c r="I11" s="105">
        <v>5.05181347150259</v>
      </c>
      <c r="J11" s="105">
        <v>6.4883148831488304</v>
      </c>
      <c r="K11" s="105">
        <v>4.9035514692626601</v>
      </c>
      <c r="L11" s="105">
        <v>9.6636866751809301</v>
      </c>
      <c r="M11" s="106">
        <v>5.8757363735153403</v>
      </c>
    </row>
    <row r="12" spans="1:13" x14ac:dyDescent="0.2">
      <c r="A12" s="100" t="s">
        <v>234</v>
      </c>
      <c r="B12" s="105">
        <v>9.7224219761254105</v>
      </c>
      <c r="C12" s="105">
        <v>8.8090551181102406</v>
      </c>
      <c r="D12" s="105">
        <v>3.1114511604182602</v>
      </c>
      <c r="E12" s="105">
        <v>3.0241935483871001</v>
      </c>
      <c r="F12" s="105">
        <v>1.89928898412389</v>
      </c>
      <c r="G12" s="105">
        <v>3.52136752136752</v>
      </c>
      <c r="H12" s="105">
        <v>6.1716105912801096</v>
      </c>
      <c r="I12" s="105">
        <v>4.6793760831889104</v>
      </c>
      <c r="J12" s="105">
        <v>5.80152671755725</v>
      </c>
      <c r="K12" s="105">
        <v>4.8666186012977599</v>
      </c>
      <c r="L12" s="105">
        <v>9.8891730605285595</v>
      </c>
      <c r="M12" s="106">
        <v>5.7508899506957798</v>
      </c>
    </row>
    <row r="13" spans="1:13" x14ac:dyDescent="0.2">
      <c r="A13" s="100" t="s">
        <v>235</v>
      </c>
      <c r="B13" s="105">
        <v>9.2929872364835795</v>
      </c>
      <c r="C13" s="105">
        <v>8.6507741459818099</v>
      </c>
      <c r="D13" s="105">
        <v>2.9605263157894699</v>
      </c>
      <c r="E13" s="105">
        <v>3.1429537005745201</v>
      </c>
      <c r="F13" s="105">
        <v>1.5461395439866901</v>
      </c>
      <c r="G13" s="105">
        <v>3.53604373078237</v>
      </c>
      <c r="H13" s="105">
        <v>6.0291475344380103</v>
      </c>
      <c r="I13" s="105">
        <v>4.5217391304347796</v>
      </c>
      <c r="J13" s="105">
        <v>5.7668711656441696</v>
      </c>
      <c r="K13" s="105">
        <v>4.6578804838418497</v>
      </c>
      <c r="L13" s="105">
        <v>9.3321917808219208</v>
      </c>
      <c r="M13" s="106">
        <v>5.5250619401562799</v>
      </c>
    </row>
    <row r="14" spans="1:13" x14ac:dyDescent="0.2">
      <c r="A14" s="100" t="s">
        <v>236</v>
      </c>
      <c r="B14" s="105">
        <v>8.7245413837931505</v>
      </c>
      <c r="C14" s="105">
        <v>8.5539215686274499</v>
      </c>
      <c r="D14" s="105">
        <v>2.9471032745591899</v>
      </c>
      <c r="E14" s="105">
        <v>3.0436252959080199</v>
      </c>
      <c r="F14" s="105">
        <v>1.63756535464141</v>
      </c>
      <c r="G14" s="105">
        <v>3.5392206908286501</v>
      </c>
      <c r="H14" s="105">
        <v>5.9695512820512802</v>
      </c>
      <c r="I14" s="105">
        <v>4.7063903281519899</v>
      </c>
      <c r="J14" s="105">
        <v>5.9553349875930497</v>
      </c>
      <c r="K14" s="105">
        <v>4.8031780426146602</v>
      </c>
      <c r="L14" s="105">
        <v>8.6184495452576897</v>
      </c>
      <c r="M14" s="106">
        <v>5.4469353821455204</v>
      </c>
    </row>
    <row r="15" spans="1:13" x14ac:dyDescent="0.2">
      <c r="A15" s="100" t="s">
        <v>237</v>
      </c>
      <c r="B15" s="105">
        <v>9.0817210511117494</v>
      </c>
      <c r="C15" s="105">
        <v>9.6107055961070493</v>
      </c>
      <c r="D15" s="105">
        <v>3.5343549184379599</v>
      </c>
      <c r="E15" s="105">
        <v>3.4287616511318202</v>
      </c>
      <c r="F15" s="105">
        <v>1.9382133018496699</v>
      </c>
      <c r="G15" s="105">
        <v>4.3052507175417896</v>
      </c>
      <c r="H15" s="105">
        <v>6.9013248961835103</v>
      </c>
      <c r="I15" s="105">
        <v>5.8823529411764701</v>
      </c>
      <c r="J15" s="105">
        <v>6.6994468346650304</v>
      </c>
      <c r="K15" s="105">
        <v>5.4972424835438503</v>
      </c>
      <c r="L15" s="105">
        <v>8.984375</v>
      </c>
      <c r="M15" s="106">
        <v>6.0942773711555196</v>
      </c>
    </row>
    <row r="16" spans="1:13" x14ac:dyDescent="0.2">
      <c r="A16" s="100" t="s">
        <v>238</v>
      </c>
      <c r="B16" s="105">
        <v>8.9503078905914393</v>
      </c>
      <c r="C16" s="105">
        <v>9.9538722991017199</v>
      </c>
      <c r="D16" s="105">
        <v>3.92011834319527</v>
      </c>
      <c r="E16" s="105">
        <v>3.4425686858656102</v>
      </c>
      <c r="F16" s="105">
        <v>2.1018354055654198</v>
      </c>
      <c r="G16" s="105">
        <v>4.7611036339165498</v>
      </c>
      <c r="H16" s="105">
        <v>7.3863636363636402</v>
      </c>
      <c r="I16" s="105">
        <v>6.1505376344086002</v>
      </c>
      <c r="J16" s="105">
        <v>7.2794571252313398</v>
      </c>
      <c r="K16" s="105">
        <v>6.1057862974795896</v>
      </c>
      <c r="L16" s="105">
        <v>9.6385542168674707</v>
      </c>
      <c r="M16" s="106">
        <v>6.4270317286238301</v>
      </c>
    </row>
    <row r="17" spans="1:13" x14ac:dyDescent="0.2">
      <c r="A17" s="100" t="s">
        <v>239</v>
      </c>
      <c r="B17" s="105">
        <v>9.0550626672299703</v>
      </c>
      <c r="C17" s="105">
        <v>10.0024396194194</v>
      </c>
      <c r="D17" s="105">
        <v>4.5284896740482701</v>
      </c>
      <c r="E17" s="105">
        <v>3.4802784222737801</v>
      </c>
      <c r="F17" s="105">
        <v>2.1505376344085998</v>
      </c>
      <c r="G17" s="105">
        <v>5.1174496644295298</v>
      </c>
      <c r="H17" s="105">
        <v>7.8921853790963699</v>
      </c>
      <c r="I17" s="105">
        <v>6.9696969696969697</v>
      </c>
      <c r="J17" s="105">
        <v>8.0808080808080796</v>
      </c>
      <c r="K17" s="105">
        <v>6.4395290759900101</v>
      </c>
      <c r="L17" s="105">
        <v>9.6145517540060599</v>
      </c>
      <c r="M17" s="106">
        <v>6.75406259404153</v>
      </c>
    </row>
    <row r="18" spans="1:13" x14ac:dyDescent="0.2">
      <c r="A18" s="100" t="s">
        <v>240</v>
      </c>
      <c r="B18" s="105">
        <v>9.0568654646324607</v>
      </c>
      <c r="C18" s="105">
        <v>9.9780434252256605</v>
      </c>
      <c r="D18" s="105">
        <v>4.2617197292554501</v>
      </c>
      <c r="E18" s="105">
        <v>3.3618984838496999</v>
      </c>
      <c r="F18" s="105">
        <v>1.8960869969328</v>
      </c>
      <c r="G18" s="105">
        <v>4.9322855709747504</v>
      </c>
      <c r="H18" s="105">
        <v>7.6923076923076898</v>
      </c>
      <c r="I18" s="105">
        <v>6.3820612332902096</v>
      </c>
      <c r="J18" s="105">
        <v>7.6431181485992701</v>
      </c>
      <c r="K18" s="105">
        <v>5.9296302911234102</v>
      </c>
      <c r="L18" s="105">
        <v>9.4653812445223497</v>
      </c>
      <c r="M18" s="106">
        <v>6.4507723804206201</v>
      </c>
    </row>
    <row r="19" spans="1:13" x14ac:dyDescent="0.2">
      <c r="A19" s="100" t="s">
        <v>241</v>
      </c>
      <c r="B19" s="105">
        <v>8.8548142008564703</v>
      </c>
      <c r="C19" s="105">
        <v>9.8183603338242502</v>
      </c>
      <c r="D19" s="105">
        <v>4.0826612903225801</v>
      </c>
      <c r="E19" s="105">
        <v>3.5914332784184499</v>
      </c>
      <c r="F19" s="105">
        <v>1.7586303154368701</v>
      </c>
      <c r="G19" s="105">
        <v>4.74434199497066</v>
      </c>
      <c r="H19" s="105">
        <v>7.4402467232073999</v>
      </c>
      <c r="I19" s="105">
        <v>5.9740259740259702</v>
      </c>
      <c r="J19" s="105">
        <v>7.9132294531011302</v>
      </c>
      <c r="K19" s="105">
        <v>5.2509376674406099</v>
      </c>
      <c r="L19" s="105">
        <v>9.3736311870346007</v>
      </c>
      <c r="M19" s="106">
        <v>6.2647864235017998</v>
      </c>
    </row>
    <row r="20" spans="1:13" x14ac:dyDescent="0.2">
      <c r="A20" s="100" t="s">
        <v>242</v>
      </c>
      <c r="B20" s="105">
        <v>8.5820382340805903</v>
      </c>
      <c r="C20" s="105">
        <v>9.48655256723716</v>
      </c>
      <c r="D20" s="105">
        <v>4.1751012145748998</v>
      </c>
      <c r="E20" s="105">
        <v>3.4788316376764001</v>
      </c>
      <c r="F20" s="105">
        <v>1.80138137016987</v>
      </c>
      <c r="G20" s="105">
        <v>4.3419949706622001</v>
      </c>
      <c r="H20" s="105">
        <v>7.42813042639398</v>
      </c>
      <c r="I20" s="105">
        <v>6.0831509846827103</v>
      </c>
      <c r="J20" s="105">
        <v>7.4809160305343498</v>
      </c>
      <c r="K20" s="105">
        <v>5.0978280380542103</v>
      </c>
      <c r="L20" s="105">
        <v>9.6760070052539398</v>
      </c>
      <c r="M20" s="106">
        <v>6.1263679922441598</v>
      </c>
    </row>
    <row r="21" spans="1:13" x14ac:dyDescent="0.2">
      <c r="A21" s="100" t="s">
        <v>243</v>
      </c>
      <c r="B21" s="105">
        <v>8.3310344827586196</v>
      </c>
      <c r="C21" s="105">
        <v>9.3040473840078999</v>
      </c>
      <c r="D21" s="105">
        <v>3.9364118092354299</v>
      </c>
      <c r="E21" s="105">
        <v>3.07994757536042</v>
      </c>
      <c r="F21" s="105">
        <v>1.7471350742062699</v>
      </c>
      <c r="G21" s="105">
        <v>4.0909090909090899</v>
      </c>
      <c r="H21" s="105">
        <v>7.4883900928792597</v>
      </c>
      <c r="I21" s="105">
        <v>5.9236507240017504</v>
      </c>
      <c r="J21" s="105">
        <v>7.6499388004895996</v>
      </c>
      <c r="K21" s="105">
        <v>4.9012567324955096</v>
      </c>
      <c r="L21" s="105">
        <v>9.7040905134899909</v>
      </c>
      <c r="M21" s="106">
        <v>6.0034401525632903</v>
      </c>
    </row>
    <row r="22" spans="1:13" x14ac:dyDescent="0.2">
      <c r="A22" s="100" t="s">
        <v>424</v>
      </c>
      <c r="B22" s="105">
        <v>8.3875432525951599</v>
      </c>
      <c r="C22" s="105">
        <v>9.5509799057305909</v>
      </c>
      <c r="D22" s="105">
        <v>3.8412939095274199</v>
      </c>
      <c r="E22" s="105">
        <v>2.92955892034233</v>
      </c>
      <c r="F22" s="105">
        <v>1.7395392571697199</v>
      </c>
      <c r="G22" s="105">
        <v>4.28909152313408</v>
      </c>
      <c r="H22" s="105">
        <v>7.7418096723868999</v>
      </c>
      <c r="I22" s="105">
        <v>5.70175438596491</v>
      </c>
      <c r="J22" s="105">
        <v>7.5655887736424603</v>
      </c>
      <c r="K22" s="105">
        <v>5.1927194860813701</v>
      </c>
      <c r="L22" s="105">
        <v>10.0215053763441</v>
      </c>
      <c r="M22" s="106">
        <v>6.0891376373472097</v>
      </c>
    </row>
    <row r="23" spans="1:13" x14ac:dyDescent="0.2">
      <c r="A23" s="100" t="s">
        <v>425</v>
      </c>
      <c r="B23" s="105">
        <v>8.4445055700728897</v>
      </c>
      <c r="C23" s="105">
        <v>9.5202769535113791</v>
      </c>
      <c r="D23" s="105">
        <v>3.8461538461538498</v>
      </c>
      <c r="E23" s="105">
        <v>2.62725779967159</v>
      </c>
      <c r="F23" s="105">
        <v>1.8365040497268801</v>
      </c>
      <c r="G23" s="105">
        <v>4.4938104120739402</v>
      </c>
      <c r="H23" s="105">
        <v>7.6306006652318503</v>
      </c>
      <c r="I23" s="105">
        <v>5.1948051948051903</v>
      </c>
      <c r="J23" s="105">
        <v>7.8383343539497901</v>
      </c>
      <c r="K23" s="105">
        <v>4.7406879344145398</v>
      </c>
      <c r="L23" s="105">
        <v>9.8416773641420594</v>
      </c>
      <c r="M23" s="106">
        <v>6.0614566958604703</v>
      </c>
    </row>
    <row r="24" spans="1:13" x14ac:dyDescent="0.2">
      <c r="A24" s="100" t="s">
        <v>426</v>
      </c>
      <c r="B24" s="105">
        <v>8.0475663716814196</v>
      </c>
      <c r="C24" s="105">
        <v>9.1606833374597691</v>
      </c>
      <c r="D24" s="105">
        <v>3.63220726441453</v>
      </c>
      <c r="E24" s="105">
        <v>3.0263157894736801</v>
      </c>
      <c r="F24" s="105">
        <v>1.5689981096408301</v>
      </c>
      <c r="G24" s="105">
        <v>4.2910447761194002</v>
      </c>
      <c r="H24" s="105">
        <v>7.4731707317073202</v>
      </c>
      <c r="I24" s="105">
        <v>5.2155172413793096</v>
      </c>
      <c r="J24" s="105">
        <v>7.1013161922252799</v>
      </c>
      <c r="K24" s="105">
        <v>4.43173695496783</v>
      </c>
      <c r="L24" s="105">
        <v>9.7914005959983008</v>
      </c>
      <c r="M24" s="106">
        <v>5.7754631797830696</v>
      </c>
    </row>
    <row r="25" spans="1:13" x14ac:dyDescent="0.2">
      <c r="A25" s="100" t="s">
        <v>427</v>
      </c>
      <c r="B25" s="105">
        <v>7.8947368421052602</v>
      </c>
      <c r="C25" s="105">
        <v>9.0305118110236204</v>
      </c>
      <c r="D25" s="105">
        <v>3.1733942625031699</v>
      </c>
      <c r="E25" s="105">
        <v>2.7568099770265801</v>
      </c>
      <c r="F25" s="105">
        <v>1.58519221642145</v>
      </c>
      <c r="G25" s="105">
        <v>3.9735099337748299</v>
      </c>
      <c r="H25" s="105">
        <v>7.1765631144317696</v>
      </c>
      <c r="I25" s="105">
        <v>4.7993019197207696</v>
      </c>
      <c r="J25" s="105">
        <v>6.3360881542699703</v>
      </c>
      <c r="K25" s="105">
        <v>4.06417112299465</v>
      </c>
      <c r="L25" s="105">
        <v>8.8785046728972006</v>
      </c>
      <c r="M25" s="106">
        <v>5.4799917453051403</v>
      </c>
    </row>
    <row r="26" spans="1:13" x14ac:dyDescent="0.2">
      <c r="A26" s="100" t="s">
        <v>428</v>
      </c>
      <c r="B26" s="105">
        <v>7.6880222841225603</v>
      </c>
      <c r="C26" s="105">
        <v>8.7641555883801097</v>
      </c>
      <c r="D26" s="105">
        <v>3.15497223624432</v>
      </c>
      <c r="E26" s="105">
        <v>2.4893547330494599</v>
      </c>
      <c r="F26" s="105">
        <v>1.5961005447768299</v>
      </c>
      <c r="G26" s="105">
        <v>3.76042198400545</v>
      </c>
      <c r="H26" s="105">
        <v>6.7919357995693899</v>
      </c>
      <c r="I26" s="105">
        <v>4.58149779735683</v>
      </c>
      <c r="J26" s="105">
        <v>6.1871380676622998</v>
      </c>
      <c r="K26" s="105">
        <v>3.9549033643521798</v>
      </c>
      <c r="L26" s="105">
        <v>7.8315789473684196</v>
      </c>
      <c r="M26" s="106">
        <v>5.2799699361142398</v>
      </c>
    </row>
    <row r="27" spans="1:13" x14ac:dyDescent="0.2">
      <c r="A27" s="100" t="s">
        <v>429</v>
      </c>
      <c r="B27" s="105">
        <v>8.4978300433991301</v>
      </c>
      <c r="C27" s="105">
        <v>9.3259241362648009</v>
      </c>
      <c r="D27" s="105">
        <v>3.93120393120393</v>
      </c>
      <c r="E27" s="105">
        <v>2.99806576402321</v>
      </c>
      <c r="F27" s="105">
        <v>1.87631629331802</v>
      </c>
      <c r="G27" s="105">
        <v>4.3141220087630598</v>
      </c>
      <c r="H27" s="105">
        <v>7.8194903715230497</v>
      </c>
      <c r="I27" s="105">
        <v>5.0884955752212404</v>
      </c>
      <c r="J27" s="105">
        <v>7.3288915808600796</v>
      </c>
      <c r="K27" s="105">
        <v>5.0044052863436104</v>
      </c>
      <c r="L27" s="105">
        <v>8.4625052366987905</v>
      </c>
      <c r="M27" s="106">
        <v>5.9814548778895098</v>
      </c>
    </row>
    <row r="28" spans="1:13" x14ac:dyDescent="0.2">
      <c r="A28" s="100" t="s">
        <v>430</v>
      </c>
      <c r="B28" s="105">
        <v>8.3980239943542703</v>
      </c>
      <c r="C28" s="105">
        <v>9.7013142174432492</v>
      </c>
      <c r="D28" s="105">
        <v>3.9531478770131798</v>
      </c>
      <c r="E28" s="105">
        <v>3.15925209542231</v>
      </c>
      <c r="F28" s="105">
        <v>2.0803511785475699</v>
      </c>
      <c r="G28" s="105">
        <v>4.6714837842379398</v>
      </c>
      <c r="H28" s="105">
        <v>7.9738058551617899</v>
      </c>
      <c r="I28" s="105">
        <v>5.7395143487858702</v>
      </c>
      <c r="J28" s="105">
        <v>7.5591985428050998</v>
      </c>
      <c r="K28" s="105">
        <v>5.1059395623480404</v>
      </c>
      <c r="L28" s="105">
        <v>9.1635140815468699</v>
      </c>
      <c r="M28" s="106">
        <v>6.2225775265858596</v>
      </c>
    </row>
    <row r="29" spans="1:13" x14ac:dyDescent="0.2">
      <c r="A29" s="100" t="s">
        <v>431</v>
      </c>
      <c r="B29" s="105">
        <v>8.6627417998317906</v>
      </c>
      <c r="C29" s="105">
        <v>10.9575757575758</v>
      </c>
      <c r="D29" s="105">
        <v>4.4713438735177897</v>
      </c>
      <c r="E29" s="105">
        <v>3.2247557003257299</v>
      </c>
      <c r="F29" s="105">
        <v>2.1008800984196099</v>
      </c>
      <c r="G29" s="105">
        <v>5.0547598989048002</v>
      </c>
      <c r="H29" s="105">
        <v>8.5719777051701005</v>
      </c>
      <c r="I29" s="105">
        <v>5.6219566179725504</v>
      </c>
      <c r="J29" s="105">
        <v>7.5265553869499202</v>
      </c>
      <c r="K29" s="105">
        <v>5.6659693165969296</v>
      </c>
      <c r="L29" s="105">
        <v>9.9873577749683893</v>
      </c>
      <c r="M29" s="106">
        <v>6.6071262443018002</v>
      </c>
    </row>
    <row r="30" spans="1:13" x14ac:dyDescent="0.2">
      <c r="A30" s="100" t="s">
        <v>432</v>
      </c>
      <c r="B30" s="105">
        <v>8.3124128312412804</v>
      </c>
      <c r="C30" s="105">
        <v>10.846303501945499</v>
      </c>
      <c r="D30" s="105">
        <v>4.02784684236698</v>
      </c>
      <c r="E30" s="105">
        <v>2.9671717171717198</v>
      </c>
      <c r="F30" s="105">
        <v>1.98274279419864</v>
      </c>
      <c r="G30" s="105">
        <v>4.8184594502884304</v>
      </c>
      <c r="H30" s="105">
        <v>8.7492773174021998</v>
      </c>
      <c r="I30" s="105">
        <v>5.5406613047363704</v>
      </c>
      <c r="J30" s="105">
        <v>6.9431643625191999</v>
      </c>
      <c r="K30" s="105">
        <v>5.4979799754084002</v>
      </c>
      <c r="L30" s="105">
        <v>10.2716468590832</v>
      </c>
      <c r="M30" s="106">
        <v>6.3955103628382499</v>
      </c>
    </row>
    <row r="31" spans="1:13" x14ac:dyDescent="0.2">
      <c r="A31" s="100" t="s">
        <v>433</v>
      </c>
      <c r="B31" s="105">
        <v>8.6745315752949406</v>
      </c>
      <c r="C31" s="105">
        <v>10.4634146341463</v>
      </c>
      <c r="D31" s="105">
        <v>3.9830719442369902</v>
      </c>
      <c r="E31" s="105">
        <v>2.8128950695322401</v>
      </c>
      <c r="F31" s="105">
        <v>1.97302009727448</v>
      </c>
      <c r="G31" s="105">
        <v>4.6811397557666199</v>
      </c>
      <c r="H31" s="105">
        <v>8.3878414774913406</v>
      </c>
      <c r="I31" s="105">
        <v>5.8902877697841696</v>
      </c>
      <c r="J31" s="105">
        <v>6.9155446756425896</v>
      </c>
      <c r="K31" s="105">
        <v>5.3408292340126504</v>
      </c>
      <c r="L31" s="105">
        <v>9.7128378378378404</v>
      </c>
      <c r="M31" s="106">
        <v>6.0541561013529801</v>
      </c>
    </row>
    <row r="32" spans="1:13" x14ac:dyDescent="0.2">
      <c r="A32" s="100" t="s">
        <v>434</v>
      </c>
      <c r="B32" s="105">
        <v>8.0960977641994205</v>
      </c>
      <c r="C32" s="105">
        <v>10.046330163374799</v>
      </c>
      <c r="D32" s="105">
        <v>3.9025602783991999</v>
      </c>
      <c r="E32" s="105">
        <v>2.7018436109345201</v>
      </c>
      <c r="F32" s="105">
        <v>1.8660508083140901</v>
      </c>
      <c r="G32" s="105">
        <v>4.4037940379403802</v>
      </c>
      <c r="H32" s="105">
        <v>7.6641632967456204</v>
      </c>
      <c r="I32" s="105">
        <v>6.1215370866845404</v>
      </c>
      <c r="J32" s="105">
        <v>6.2291096931023997</v>
      </c>
      <c r="K32" s="105">
        <v>5.14075887392901</v>
      </c>
      <c r="L32" s="105">
        <v>8.8185654008438803</v>
      </c>
      <c r="M32" s="106">
        <v>5.7247597711577303</v>
      </c>
    </row>
    <row r="33" spans="1:13" x14ac:dyDescent="0.2">
      <c r="A33" s="100" t="s">
        <v>435</v>
      </c>
      <c r="B33" s="105">
        <v>7.6014452473596403</v>
      </c>
      <c r="C33" s="105">
        <v>9.4302554027504897</v>
      </c>
      <c r="D33" s="105">
        <v>3.8099950519544801</v>
      </c>
      <c r="E33" s="105">
        <v>2.6984126984126999</v>
      </c>
      <c r="F33" s="105">
        <v>1.8895887365691</v>
      </c>
      <c r="G33" s="105">
        <v>3.88333050703748</v>
      </c>
      <c r="H33" s="105">
        <v>7.3128598848368496</v>
      </c>
      <c r="I33" s="105">
        <v>5.9507829977628601</v>
      </c>
      <c r="J33" s="105">
        <v>5.9230306674684297</v>
      </c>
      <c r="K33" s="105">
        <v>5.2594670406732096</v>
      </c>
      <c r="L33" s="105">
        <v>8.5124315212810799</v>
      </c>
      <c r="M33" s="106">
        <v>5.4739727042091797</v>
      </c>
    </row>
    <row r="34" spans="1:13" x14ac:dyDescent="0.2">
      <c r="A34" s="100" t="s">
        <v>436</v>
      </c>
      <c r="B34" s="105">
        <v>8.0806675938803902</v>
      </c>
      <c r="C34" s="105">
        <v>9.5602766798419001</v>
      </c>
      <c r="D34" s="105">
        <v>3.71385842472582</v>
      </c>
      <c r="E34" s="105">
        <v>3.1486146095717902</v>
      </c>
      <c r="F34" s="105">
        <v>1.85133500790771</v>
      </c>
      <c r="G34" s="105">
        <v>3.90532544378698</v>
      </c>
      <c r="H34" s="105">
        <v>7.1861964353431897</v>
      </c>
      <c r="I34" s="105">
        <v>5.8902877697841696</v>
      </c>
      <c r="J34" s="105">
        <v>6.2761506276150598</v>
      </c>
      <c r="K34" s="105">
        <v>5.3963789769731099</v>
      </c>
      <c r="L34" s="105">
        <v>8.9533417402269908</v>
      </c>
      <c r="M34" s="106">
        <v>5.6109032998777799</v>
      </c>
    </row>
    <row r="35" spans="1:13" x14ac:dyDescent="0.2">
      <c r="A35" s="100" t="s">
        <v>437</v>
      </c>
      <c r="B35" s="105">
        <v>8.0640668523676897</v>
      </c>
      <c r="C35" s="105">
        <v>9.6187390979317193</v>
      </c>
      <c r="D35" s="105">
        <v>3.48406226834692</v>
      </c>
      <c r="E35" s="105">
        <v>3.0625</v>
      </c>
      <c r="F35" s="105">
        <v>1.8269498284336501</v>
      </c>
      <c r="G35" s="105">
        <v>3.7719891745602201</v>
      </c>
      <c r="H35" s="105">
        <v>7.3078379401741804</v>
      </c>
      <c r="I35" s="105">
        <v>5.6325435851586896</v>
      </c>
      <c r="J35" s="105">
        <v>6.0324129651860696</v>
      </c>
      <c r="K35" s="105">
        <v>5.5399226169539197</v>
      </c>
      <c r="L35" s="105">
        <v>9.5498527555742498</v>
      </c>
      <c r="M35" s="106">
        <v>5.6023238172769201</v>
      </c>
    </row>
    <row r="36" spans="1:13" x14ac:dyDescent="0.2">
      <c r="A36" s="100" t="s">
        <v>438</v>
      </c>
      <c r="B36" s="105">
        <v>7.82632743362832</v>
      </c>
      <c r="C36" s="105">
        <v>9.9529586531319598</v>
      </c>
      <c r="D36" s="105">
        <v>3.4544069088138198</v>
      </c>
      <c r="E36" s="105">
        <v>3.3223684210526301</v>
      </c>
      <c r="F36" s="105">
        <v>1.8241965973534999</v>
      </c>
      <c r="G36" s="105">
        <v>3.7991858887381298</v>
      </c>
      <c r="H36" s="105">
        <v>7.2780487804877998</v>
      </c>
      <c r="I36" s="105">
        <v>5.1293103448275899</v>
      </c>
      <c r="J36" s="105">
        <v>6.4891337618610399</v>
      </c>
      <c r="K36" s="105">
        <v>5.5396711937097898</v>
      </c>
      <c r="L36" s="105">
        <v>8.6845466155811</v>
      </c>
      <c r="M36" s="106">
        <v>5.5862572825537198</v>
      </c>
    </row>
    <row r="37" spans="1:13" x14ac:dyDescent="0.2">
      <c r="A37" s="100" t="s">
        <v>439</v>
      </c>
      <c r="B37" s="105">
        <v>7.9643553327763899</v>
      </c>
      <c r="C37" s="105">
        <v>9.7847847847847795</v>
      </c>
      <c r="D37" s="105">
        <v>3.3053774050320701</v>
      </c>
      <c r="E37" s="105">
        <v>2.6168224299065401</v>
      </c>
      <c r="F37" s="105">
        <v>1.77387732237886</v>
      </c>
      <c r="G37" s="105">
        <v>3.6112048599392499</v>
      </c>
      <c r="H37" s="105">
        <v>6.4650283553875196</v>
      </c>
      <c r="I37" s="105">
        <v>5.1792828685258998</v>
      </c>
      <c r="J37" s="105">
        <v>5.8576148993691799</v>
      </c>
      <c r="K37" s="105">
        <v>4.9125874125874098</v>
      </c>
      <c r="L37" s="105">
        <v>8.07531380753138</v>
      </c>
      <c r="M37" s="106">
        <v>5.2656888675162303</v>
      </c>
    </row>
    <row r="38" spans="1:13" x14ac:dyDescent="0.2">
      <c r="A38" s="100" t="s">
        <v>440</v>
      </c>
      <c r="B38" s="105">
        <v>7.7289942488427501</v>
      </c>
      <c r="C38" s="105">
        <v>9.6766169154228905</v>
      </c>
      <c r="D38" s="105">
        <v>3.3300685602350599</v>
      </c>
      <c r="E38" s="105">
        <v>2.67496111975117</v>
      </c>
      <c r="F38" s="105">
        <v>1.6616597822005299</v>
      </c>
      <c r="G38" s="105">
        <v>3.4715200539265298</v>
      </c>
      <c r="H38" s="105">
        <v>6.4071064071064097</v>
      </c>
      <c r="I38" s="105">
        <v>4.5855379188712497</v>
      </c>
      <c r="J38" s="105">
        <v>5.4419723391461199</v>
      </c>
      <c r="K38" s="105">
        <v>4.7376732760133402</v>
      </c>
      <c r="L38" s="105">
        <v>8.1419624217119004</v>
      </c>
      <c r="M38" s="106">
        <v>5.11728657915687</v>
      </c>
    </row>
    <row r="39" spans="1:13" x14ac:dyDescent="0.2">
      <c r="A39" s="100" t="s">
        <v>441</v>
      </c>
      <c r="B39" s="105">
        <v>7.8777684328567403</v>
      </c>
      <c r="C39" s="105">
        <v>10.5571847507331</v>
      </c>
      <c r="D39" s="105">
        <v>3.6363636363636398</v>
      </c>
      <c r="E39" s="105">
        <v>3.4101382488479302</v>
      </c>
      <c r="F39" s="105">
        <v>1.81135617081183</v>
      </c>
      <c r="G39" s="105">
        <v>4.0415704387990798</v>
      </c>
      <c r="H39" s="105">
        <v>7.0451564549372296</v>
      </c>
      <c r="I39" s="105">
        <v>6.3478260869565197</v>
      </c>
      <c r="J39" s="105">
        <v>6.20710235750522</v>
      </c>
      <c r="K39" s="105">
        <v>5.2278589853826301</v>
      </c>
      <c r="L39" s="105">
        <v>8.1953642384105994</v>
      </c>
      <c r="M39" s="106">
        <v>5.63217759217539</v>
      </c>
    </row>
    <row r="40" spans="1:13" x14ac:dyDescent="0.2">
      <c r="A40" s="100" t="s">
        <v>442</v>
      </c>
      <c r="B40" s="105">
        <v>8.4584093140692893</v>
      </c>
      <c r="C40" s="105">
        <v>10.457516339869301</v>
      </c>
      <c r="D40" s="105">
        <v>3.8798202034539901</v>
      </c>
      <c r="E40" s="105">
        <v>3.3171028606208202</v>
      </c>
      <c r="F40" s="105">
        <v>1.7974778844344099</v>
      </c>
      <c r="G40" s="105">
        <v>4.2255810173898896</v>
      </c>
      <c r="H40" s="105">
        <v>7.2848912841479301</v>
      </c>
      <c r="I40" s="105">
        <v>6.4192139737991303</v>
      </c>
      <c r="J40" s="105">
        <v>6.8729544778339804</v>
      </c>
      <c r="K40" s="105">
        <v>5.7113717491075997</v>
      </c>
      <c r="L40" s="105">
        <v>8.4929225645295592</v>
      </c>
      <c r="M40" s="106">
        <v>5.8976835736025803</v>
      </c>
    </row>
    <row r="41" spans="1:13" ht="12" thickBot="1" x14ac:dyDescent="0.25">
      <c r="A41" s="102" t="s">
        <v>443</v>
      </c>
      <c r="B41" s="107">
        <v>8.8032061912658897</v>
      </c>
      <c r="C41" s="107">
        <v>10.849865295126101</v>
      </c>
      <c r="D41" s="107">
        <v>4.22333571939871</v>
      </c>
      <c r="E41" s="107">
        <v>3.5232843137254899</v>
      </c>
      <c r="F41" s="107">
        <v>2.0204790638142298</v>
      </c>
      <c r="G41" s="107">
        <v>4.6123650637880296</v>
      </c>
      <c r="H41" s="107">
        <v>7.7210693587586503</v>
      </c>
      <c r="I41" s="107">
        <v>7.33188720173536</v>
      </c>
      <c r="J41" s="107">
        <v>7.0305547315336696</v>
      </c>
      <c r="K41" s="107">
        <v>6.0911107319570004</v>
      </c>
      <c r="L41" s="107">
        <v>8.8223054515189308</v>
      </c>
      <c r="M41" s="108">
        <v>6.2251655629139098</v>
      </c>
    </row>
    <row r="42" spans="1:13" x14ac:dyDescent="0.2">
      <c r="M42" s="79"/>
    </row>
  </sheetData>
  <mergeCells count="14">
    <mergeCell ref="A1:M1"/>
    <mergeCell ref="B2:B3"/>
    <mergeCell ref="C2:C3"/>
    <mergeCell ref="E2:E3"/>
    <mergeCell ref="F2:F3"/>
    <mergeCell ref="A2:A3"/>
    <mergeCell ref="M2:M3"/>
    <mergeCell ref="J2:J3"/>
    <mergeCell ref="D2:D3"/>
    <mergeCell ref="G2:G3"/>
    <mergeCell ref="H2:H3"/>
    <mergeCell ref="I2:I3"/>
    <mergeCell ref="K2:K3"/>
    <mergeCell ref="L2:L3"/>
  </mergeCells>
  <phoneticPr fontId="2" type="noConversion"/>
  <pageMargins left="0.75" right="0.75" top="1" bottom="1" header="0.5" footer="0.5"/>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012EA-F459-499D-8AED-247F1343DDEA}">
  <sheetPr codeName="Blad34"/>
  <dimension ref="A1:L67"/>
  <sheetViews>
    <sheetView zoomScaleNormal="100" workbookViewId="0">
      <selection activeCell="H12" sqref="H12"/>
    </sheetView>
  </sheetViews>
  <sheetFormatPr defaultColWidth="9.28515625" defaultRowHeight="11.25" x14ac:dyDescent="0.2"/>
  <cols>
    <col min="1" max="1" width="11.28515625" style="27" customWidth="1"/>
    <col min="2" max="2" width="12.28515625" style="76" bestFit="1" customWidth="1"/>
    <col min="3" max="3" width="11.28515625" style="76" bestFit="1" customWidth="1"/>
    <col min="4" max="4" width="19.28515625" style="76" bestFit="1" customWidth="1"/>
    <col min="5" max="16384" width="9.28515625" style="27"/>
  </cols>
  <sheetData>
    <row r="1" spans="1:6" ht="13.5" customHeight="1" thickBot="1" x14ac:dyDescent="0.25">
      <c r="A1" s="243" t="s">
        <v>211</v>
      </c>
      <c r="B1" s="243"/>
      <c r="C1" s="243"/>
      <c r="D1" s="243"/>
      <c r="E1" s="243"/>
      <c r="F1" s="243"/>
    </row>
    <row r="2" spans="1:6" ht="11.25" customHeight="1" x14ac:dyDescent="0.2">
      <c r="A2" s="74"/>
      <c r="B2" s="236" t="s">
        <v>117</v>
      </c>
      <c r="C2" s="236" t="s">
        <v>140</v>
      </c>
      <c r="D2" s="236" t="s">
        <v>141</v>
      </c>
    </row>
    <row r="3" spans="1:6" x14ac:dyDescent="0.2">
      <c r="A3" s="75" t="s">
        <v>139</v>
      </c>
      <c r="B3" s="238"/>
      <c r="C3" s="238"/>
      <c r="D3" s="238"/>
    </row>
    <row r="4" spans="1:6" x14ac:dyDescent="0.2">
      <c r="A4" s="21" t="s">
        <v>255</v>
      </c>
      <c r="B4" s="199">
        <v>699</v>
      </c>
      <c r="C4" s="199">
        <v>1434</v>
      </c>
      <c r="D4" s="117">
        <v>0.48699999999999999</v>
      </c>
    </row>
    <row r="5" spans="1:6" x14ac:dyDescent="0.2">
      <c r="A5" s="21" t="s">
        <v>256</v>
      </c>
      <c r="B5" s="199">
        <v>1463</v>
      </c>
      <c r="C5" s="199">
        <v>2071</v>
      </c>
      <c r="D5" s="117">
        <v>0.70599999999999996</v>
      </c>
    </row>
    <row r="6" spans="1:6" x14ac:dyDescent="0.2">
      <c r="A6" s="21" t="s">
        <v>257</v>
      </c>
      <c r="B6" s="199">
        <v>2172</v>
      </c>
      <c r="C6" s="199">
        <v>2899</v>
      </c>
      <c r="D6" s="117">
        <v>0.749</v>
      </c>
    </row>
    <row r="7" spans="1:6" x14ac:dyDescent="0.2">
      <c r="A7" s="21" t="s">
        <v>258</v>
      </c>
      <c r="B7" s="199">
        <v>2200</v>
      </c>
      <c r="C7" s="199">
        <v>3853</v>
      </c>
      <c r="D7" s="117">
        <v>0.57099999999999995</v>
      </c>
    </row>
    <row r="8" spans="1:6" x14ac:dyDescent="0.2">
      <c r="A8" s="21" t="s">
        <v>259</v>
      </c>
      <c r="B8" s="199">
        <v>1828</v>
      </c>
      <c r="C8" s="199">
        <v>2313</v>
      </c>
      <c r="D8" s="117">
        <v>0.79</v>
      </c>
    </row>
    <row r="9" spans="1:6" x14ac:dyDescent="0.2">
      <c r="A9" s="21" t="s">
        <v>260</v>
      </c>
      <c r="B9" s="199">
        <v>1395</v>
      </c>
      <c r="C9" s="199">
        <v>2160</v>
      </c>
      <c r="D9" s="117">
        <v>0.64600000000000002</v>
      </c>
    </row>
    <row r="10" spans="1:6" x14ac:dyDescent="0.2">
      <c r="A10" s="21" t="s">
        <v>261</v>
      </c>
      <c r="B10" s="199">
        <v>1928</v>
      </c>
      <c r="C10" s="199">
        <v>3054</v>
      </c>
      <c r="D10" s="117">
        <v>0.63100000000000001</v>
      </c>
    </row>
    <row r="11" spans="1:6" x14ac:dyDescent="0.2">
      <c r="A11" s="21" t="s">
        <v>262</v>
      </c>
      <c r="B11" s="199">
        <v>1695</v>
      </c>
      <c r="C11" s="199">
        <v>2268</v>
      </c>
      <c r="D11" s="117">
        <v>0.747</v>
      </c>
    </row>
    <row r="12" spans="1:6" x14ac:dyDescent="0.2">
      <c r="A12" s="21" t="s">
        <v>263</v>
      </c>
      <c r="B12" s="199">
        <v>3375</v>
      </c>
      <c r="C12" s="199">
        <v>4093</v>
      </c>
      <c r="D12" s="117">
        <v>0.82499999999999996</v>
      </c>
    </row>
    <row r="13" spans="1:6" x14ac:dyDescent="0.2">
      <c r="A13" s="21" t="s">
        <v>264</v>
      </c>
      <c r="B13" s="199">
        <v>4215</v>
      </c>
      <c r="C13" s="199">
        <v>5515</v>
      </c>
      <c r="D13" s="117">
        <v>0.76400000000000001</v>
      </c>
    </row>
    <row r="14" spans="1:6" x14ac:dyDescent="0.2">
      <c r="A14" s="21" t="s">
        <v>265</v>
      </c>
      <c r="B14" s="199">
        <v>1425</v>
      </c>
      <c r="C14" s="199">
        <v>1876</v>
      </c>
      <c r="D14" s="117">
        <v>0.76</v>
      </c>
    </row>
    <row r="15" spans="1:6" x14ac:dyDescent="0.2">
      <c r="A15" s="21" t="s">
        <v>266</v>
      </c>
      <c r="B15" s="199">
        <v>1657</v>
      </c>
      <c r="C15" s="199">
        <v>2081</v>
      </c>
      <c r="D15" s="117">
        <v>0.79600000000000004</v>
      </c>
    </row>
    <row r="16" spans="1:6" x14ac:dyDescent="0.2">
      <c r="A16" s="21" t="s">
        <v>267</v>
      </c>
      <c r="B16" s="199">
        <v>1754</v>
      </c>
      <c r="C16" s="199">
        <v>2169</v>
      </c>
      <c r="D16" s="117">
        <v>0.80900000000000005</v>
      </c>
    </row>
    <row r="17" spans="1:4" x14ac:dyDescent="0.2">
      <c r="A17" s="21" t="s">
        <v>268</v>
      </c>
      <c r="B17" s="199">
        <v>2565</v>
      </c>
      <c r="C17" s="199">
        <v>3431</v>
      </c>
      <c r="D17" s="117">
        <v>0.748</v>
      </c>
    </row>
    <row r="18" spans="1:4" x14ac:dyDescent="0.2">
      <c r="A18" s="21" t="s">
        <v>269</v>
      </c>
      <c r="B18" s="199">
        <v>1567</v>
      </c>
      <c r="C18" s="199">
        <v>2425</v>
      </c>
      <c r="D18" s="117">
        <v>0.64600000000000002</v>
      </c>
    </row>
    <row r="19" spans="1:4" x14ac:dyDescent="0.2">
      <c r="A19" s="21" t="s">
        <v>270</v>
      </c>
      <c r="B19" s="199">
        <v>1495</v>
      </c>
      <c r="C19" s="199">
        <v>2120</v>
      </c>
      <c r="D19" s="117">
        <v>0.70499999999999996</v>
      </c>
    </row>
    <row r="20" spans="1:4" x14ac:dyDescent="0.2">
      <c r="A20" s="21" t="s">
        <v>271</v>
      </c>
      <c r="B20" s="199">
        <v>2132</v>
      </c>
      <c r="C20" s="199">
        <v>2595</v>
      </c>
      <c r="D20" s="117">
        <v>0.82199999999999995</v>
      </c>
    </row>
    <row r="21" spans="1:4" x14ac:dyDescent="0.2">
      <c r="A21" s="21" t="s">
        <v>244</v>
      </c>
      <c r="B21" s="199">
        <v>1709</v>
      </c>
      <c r="C21" s="199">
        <v>2199</v>
      </c>
      <c r="D21" s="117">
        <v>0.77700000000000002</v>
      </c>
    </row>
    <row r="22" spans="1:4" x14ac:dyDescent="0.2">
      <c r="A22" s="21" t="s">
        <v>245</v>
      </c>
      <c r="B22" s="199">
        <v>1424</v>
      </c>
      <c r="C22" s="199">
        <v>1715</v>
      </c>
      <c r="D22" s="117">
        <v>0.83</v>
      </c>
    </row>
    <row r="23" spans="1:4" x14ac:dyDescent="0.2">
      <c r="A23" s="21" t="s">
        <v>246</v>
      </c>
      <c r="B23" s="199">
        <v>1112</v>
      </c>
      <c r="C23" s="199">
        <v>2598</v>
      </c>
      <c r="D23" s="117">
        <v>0.42799999999999999</v>
      </c>
    </row>
    <row r="24" spans="1:4" x14ac:dyDescent="0.2">
      <c r="A24" s="21" t="s">
        <v>247</v>
      </c>
      <c r="B24" s="199">
        <v>1432</v>
      </c>
      <c r="C24" s="199">
        <v>2084</v>
      </c>
      <c r="D24" s="117">
        <v>0.68700000000000006</v>
      </c>
    </row>
    <row r="25" spans="1:4" x14ac:dyDescent="0.2">
      <c r="A25" s="21" t="s">
        <v>248</v>
      </c>
      <c r="B25" s="199">
        <v>3165</v>
      </c>
      <c r="C25" s="199">
        <v>3558</v>
      </c>
      <c r="D25" s="117">
        <v>0.89</v>
      </c>
    </row>
    <row r="26" spans="1:4" x14ac:dyDescent="0.2">
      <c r="A26" s="21" t="s">
        <v>249</v>
      </c>
      <c r="B26" s="199">
        <v>2300</v>
      </c>
      <c r="C26" s="199">
        <v>2811</v>
      </c>
      <c r="D26" s="117">
        <v>0.81799999999999995</v>
      </c>
    </row>
    <row r="27" spans="1:4" x14ac:dyDescent="0.2">
      <c r="A27" s="21" t="s">
        <v>250</v>
      </c>
      <c r="B27" s="199">
        <v>1775</v>
      </c>
      <c r="C27" s="199">
        <v>2110</v>
      </c>
      <c r="D27" s="117">
        <v>0.84099999999999997</v>
      </c>
    </row>
    <row r="28" spans="1:4" x14ac:dyDescent="0.2">
      <c r="A28" s="21" t="s">
        <v>251</v>
      </c>
      <c r="B28" s="199">
        <v>596</v>
      </c>
      <c r="C28" s="199">
        <v>869</v>
      </c>
      <c r="D28" s="117">
        <v>0.68600000000000005</v>
      </c>
    </row>
    <row r="29" spans="1:4" x14ac:dyDescent="0.2">
      <c r="A29" s="21" t="s">
        <v>252</v>
      </c>
      <c r="B29" s="199">
        <v>1058</v>
      </c>
      <c r="C29" s="199">
        <v>2641</v>
      </c>
      <c r="D29" s="117">
        <v>0.40100000000000002</v>
      </c>
    </row>
    <row r="30" spans="1:4" x14ac:dyDescent="0.2">
      <c r="A30" s="21" t="s">
        <v>253</v>
      </c>
      <c r="B30" s="199">
        <v>2294</v>
      </c>
      <c r="C30" s="199">
        <v>3226</v>
      </c>
      <c r="D30" s="117">
        <v>0.71109733415995036</v>
      </c>
    </row>
    <row r="31" spans="1:4" x14ac:dyDescent="0.2">
      <c r="A31" s="21" t="s">
        <v>254</v>
      </c>
      <c r="B31" s="199">
        <v>999</v>
      </c>
      <c r="C31" s="199">
        <v>1522</v>
      </c>
      <c r="D31" s="117">
        <v>0.65637319316688569</v>
      </c>
    </row>
    <row r="32" spans="1:4" x14ac:dyDescent="0.2">
      <c r="A32" s="21" t="s">
        <v>447</v>
      </c>
      <c r="B32" s="199">
        <v>864</v>
      </c>
      <c r="C32" s="199">
        <v>1152</v>
      </c>
      <c r="D32" s="117">
        <v>0.75</v>
      </c>
    </row>
    <row r="33" spans="1:12" x14ac:dyDescent="0.2">
      <c r="A33" s="21" t="s">
        <v>448</v>
      </c>
      <c r="B33" s="199">
        <v>3433</v>
      </c>
      <c r="C33" s="199">
        <v>3985</v>
      </c>
      <c r="D33" s="117">
        <v>0.86148055207026353</v>
      </c>
    </row>
    <row r="34" spans="1:12" x14ac:dyDescent="0.2">
      <c r="A34" s="21" t="s">
        <v>449</v>
      </c>
      <c r="B34" s="199">
        <v>1570</v>
      </c>
      <c r="C34" s="199">
        <v>2188</v>
      </c>
      <c r="D34" s="117">
        <v>0.71755027422303475</v>
      </c>
    </row>
    <row r="35" spans="1:12" x14ac:dyDescent="0.2">
      <c r="A35" s="21" t="s">
        <v>450</v>
      </c>
      <c r="B35" s="199">
        <v>1865</v>
      </c>
      <c r="C35" s="199">
        <v>2233</v>
      </c>
      <c r="D35" s="117">
        <v>0.83519928347514549</v>
      </c>
    </row>
    <row r="36" spans="1:12" x14ac:dyDescent="0.2">
      <c r="A36" s="21" t="s">
        <v>451</v>
      </c>
      <c r="B36" s="199">
        <v>1077</v>
      </c>
      <c r="C36" s="199">
        <v>1718</v>
      </c>
      <c r="D36" s="117">
        <v>0.62689173457508729</v>
      </c>
    </row>
    <row r="37" spans="1:12" x14ac:dyDescent="0.2">
      <c r="A37" s="21" t="s">
        <v>452</v>
      </c>
      <c r="B37" s="199">
        <v>702</v>
      </c>
      <c r="C37" s="199">
        <v>1152</v>
      </c>
      <c r="D37" s="117">
        <v>0.609375</v>
      </c>
    </row>
    <row r="38" spans="1:12" x14ac:dyDescent="0.2">
      <c r="A38" s="21" t="s">
        <v>453</v>
      </c>
      <c r="B38" s="199">
        <v>1079</v>
      </c>
      <c r="C38" s="199">
        <v>1484</v>
      </c>
      <c r="D38" s="117">
        <v>0.72708894878706198</v>
      </c>
    </row>
    <row r="39" spans="1:12" x14ac:dyDescent="0.2">
      <c r="A39" s="21" t="s">
        <v>454</v>
      </c>
      <c r="B39" s="199">
        <v>1860</v>
      </c>
      <c r="C39" s="199">
        <v>1986</v>
      </c>
      <c r="D39" s="117">
        <v>0.93655589123867067</v>
      </c>
    </row>
    <row r="40" spans="1:12" x14ac:dyDescent="0.2">
      <c r="A40" s="21" t="s">
        <v>455</v>
      </c>
      <c r="B40" s="95">
        <v>1169</v>
      </c>
      <c r="C40" s="95">
        <v>1233</v>
      </c>
      <c r="D40" s="138">
        <v>0.94809407948094082</v>
      </c>
      <c r="E40" s="138"/>
      <c r="F40" s="76"/>
    </row>
    <row r="41" spans="1:12" ht="22.5" customHeight="1" x14ac:dyDescent="0.2">
      <c r="A41" s="244" t="s">
        <v>142</v>
      </c>
      <c r="B41" s="244"/>
      <c r="C41" s="244"/>
      <c r="D41" s="244"/>
      <c r="E41" s="136"/>
      <c r="F41" s="136"/>
    </row>
    <row r="42" spans="1:12" ht="25.5" customHeight="1" x14ac:dyDescent="0.2">
      <c r="A42" s="202" t="s">
        <v>376</v>
      </c>
      <c r="B42" s="202"/>
      <c r="C42" s="202"/>
      <c r="D42" s="202"/>
      <c r="E42" s="202"/>
      <c r="F42" s="202"/>
      <c r="H42" s="134"/>
      <c r="I42" s="134"/>
      <c r="J42" s="134"/>
      <c r="K42" s="36"/>
      <c r="L42" s="36"/>
    </row>
    <row r="43" spans="1:12" ht="10.15" customHeight="1" x14ac:dyDescent="0.2">
      <c r="A43" s="36" t="s">
        <v>143</v>
      </c>
    </row>
    <row r="63" ht="11.25" customHeight="1" x14ac:dyDescent="0.2"/>
    <row r="64" ht="11.25" customHeight="1" x14ac:dyDescent="0.2"/>
    <row r="65" ht="11.25" customHeight="1" x14ac:dyDescent="0.2"/>
    <row r="66" ht="11.25" customHeight="1" x14ac:dyDescent="0.2"/>
    <row r="67" ht="12" customHeight="1" x14ac:dyDescent="0.2"/>
  </sheetData>
  <mergeCells count="6">
    <mergeCell ref="A42:F42"/>
    <mergeCell ref="A1:F1"/>
    <mergeCell ref="B2:B3"/>
    <mergeCell ref="C2:C3"/>
    <mergeCell ref="D2:D3"/>
    <mergeCell ref="A41:D41"/>
  </mergeCells>
  <phoneticPr fontId="2" type="noConversion"/>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4935-D9C2-4188-9AC1-D896B952B5A7}">
  <sheetPr codeName="Blad35">
    <pageSetUpPr fitToPage="1"/>
  </sheetPr>
  <dimension ref="A1:S79"/>
  <sheetViews>
    <sheetView zoomScaleNormal="100" workbookViewId="0">
      <selection activeCell="H21" sqref="H21"/>
    </sheetView>
  </sheetViews>
  <sheetFormatPr defaultColWidth="10.5703125" defaultRowHeight="11.25" x14ac:dyDescent="0.2"/>
  <cols>
    <col min="1" max="1" width="11.28515625" style="27" customWidth="1"/>
    <col min="2" max="3" width="13" style="76" customWidth="1"/>
    <col min="4" max="4" width="4" style="76" customWidth="1"/>
    <col min="5" max="6" width="13" style="27" customWidth="1"/>
    <col min="7" max="221" width="9.28515625" style="27" customWidth="1"/>
    <col min="222" max="222" width="11.28515625" style="27" customWidth="1"/>
    <col min="223" max="16384" width="10.5703125" style="27"/>
  </cols>
  <sheetData>
    <row r="1" spans="1:8" ht="13.5" customHeight="1" thickBot="1" x14ac:dyDescent="0.25">
      <c r="A1" s="243" t="s">
        <v>212</v>
      </c>
      <c r="B1" s="243"/>
      <c r="C1" s="243"/>
      <c r="D1" s="243"/>
      <c r="E1" s="243"/>
      <c r="F1" s="243"/>
      <c r="G1" s="243"/>
      <c r="H1" s="13"/>
    </row>
    <row r="2" spans="1:8" x14ac:dyDescent="0.2">
      <c r="A2" s="57"/>
      <c r="B2" s="6" t="s">
        <v>183</v>
      </c>
      <c r="C2" s="98"/>
      <c r="D2" s="57"/>
      <c r="E2" s="6" t="s">
        <v>184</v>
      </c>
      <c r="F2" s="98"/>
    </row>
    <row r="3" spans="1:8" x14ac:dyDescent="0.2">
      <c r="A3" s="62"/>
      <c r="B3" s="246" t="s">
        <v>117</v>
      </c>
      <c r="C3" s="246" t="s">
        <v>140</v>
      </c>
      <c r="D3" s="99"/>
      <c r="E3" s="246" t="s">
        <v>117</v>
      </c>
      <c r="F3" s="246" t="s">
        <v>140</v>
      </c>
    </row>
    <row r="4" spans="1:8" x14ac:dyDescent="0.2">
      <c r="A4" s="75" t="s">
        <v>139</v>
      </c>
      <c r="B4" s="238"/>
      <c r="C4" s="238"/>
      <c r="D4" s="78"/>
      <c r="E4" s="238"/>
      <c r="F4" s="238"/>
    </row>
    <row r="5" spans="1:8" x14ac:dyDescent="0.2">
      <c r="A5" s="30" t="s">
        <v>255</v>
      </c>
      <c r="B5" s="200">
        <v>21388</v>
      </c>
      <c r="C5" s="200">
        <v>36610</v>
      </c>
      <c r="D5" s="200"/>
      <c r="E5" s="200">
        <v>18453</v>
      </c>
      <c r="F5" s="200">
        <v>30542</v>
      </c>
    </row>
    <row r="6" spans="1:8" x14ac:dyDescent="0.2">
      <c r="A6" s="139" t="s">
        <v>256</v>
      </c>
      <c r="B6" s="95">
        <v>20949</v>
      </c>
      <c r="C6" s="95">
        <v>34446</v>
      </c>
      <c r="D6" s="95"/>
      <c r="E6" s="95">
        <v>16351</v>
      </c>
      <c r="F6" s="95">
        <v>27002</v>
      </c>
    </row>
    <row r="7" spans="1:8" x14ac:dyDescent="0.2">
      <c r="A7" s="139" t="s">
        <v>257</v>
      </c>
      <c r="B7" s="95">
        <v>18361</v>
      </c>
      <c r="C7" s="95">
        <v>30608</v>
      </c>
      <c r="D7" s="95"/>
      <c r="E7" s="95">
        <v>14369</v>
      </c>
      <c r="F7" s="95">
        <v>23814</v>
      </c>
    </row>
    <row r="8" spans="1:8" x14ac:dyDescent="0.2">
      <c r="A8" s="139" t="s">
        <v>258</v>
      </c>
      <c r="B8" s="95">
        <v>15476</v>
      </c>
      <c r="C8" s="95">
        <v>28080</v>
      </c>
      <c r="D8" s="95"/>
      <c r="E8" s="95">
        <v>12926</v>
      </c>
      <c r="F8" s="95">
        <v>22308</v>
      </c>
    </row>
    <row r="9" spans="1:8" x14ac:dyDescent="0.2">
      <c r="A9" s="139" t="s">
        <v>259</v>
      </c>
      <c r="B9" s="95">
        <v>13525</v>
      </c>
      <c r="C9" s="95">
        <v>24224</v>
      </c>
      <c r="D9" s="95"/>
      <c r="E9" s="95">
        <v>13158</v>
      </c>
      <c r="F9" s="95">
        <v>21722</v>
      </c>
    </row>
    <row r="10" spans="1:8" x14ac:dyDescent="0.2">
      <c r="A10" s="139" t="s">
        <v>260</v>
      </c>
      <c r="B10" s="95">
        <v>18338</v>
      </c>
      <c r="C10" s="95">
        <v>33898</v>
      </c>
      <c r="D10" s="95"/>
      <c r="E10" s="95">
        <v>16053</v>
      </c>
      <c r="F10" s="95">
        <v>27057</v>
      </c>
    </row>
    <row r="11" spans="1:8" x14ac:dyDescent="0.2">
      <c r="A11" s="139" t="s">
        <v>261</v>
      </c>
      <c r="B11" s="95">
        <v>17471</v>
      </c>
      <c r="C11" s="95">
        <v>31635</v>
      </c>
      <c r="D11" s="95"/>
      <c r="E11" s="95">
        <v>17078</v>
      </c>
      <c r="F11" s="95">
        <v>29133</v>
      </c>
    </row>
    <row r="12" spans="1:8" x14ac:dyDescent="0.2">
      <c r="A12" s="139" t="s">
        <v>262</v>
      </c>
      <c r="B12" s="95">
        <v>16521</v>
      </c>
      <c r="C12" s="95">
        <v>28808</v>
      </c>
      <c r="D12" s="95"/>
      <c r="E12" s="95">
        <v>14766</v>
      </c>
      <c r="F12" s="95">
        <v>26205</v>
      </c>
    </row>
    <row r="13" spans="1:8" x14ac:dyDescent="0.2">
      <c r="A13" s="139" t="s">
        <v>263</v>
      </c>
      <c r="B13" s="95">
        <v>16140</v>
      </c>
      <c r="C13" s="95">
        <v>28127</v>
      </c>
      <c r="D13" s="95"/>
      <c r="E13" s="95">
        <v>13280</v>
      </c>
      <c r="F13" s="95">
        <v>22372</v>
      </c>
    </row>
    <row r="14" spans="1:8" x14ac:dyDescent="0.2">
      <c r="A14" s="139" t="s">
        <v>264</v>
      </c>
      <c r="B14" s="95">
        <v>16236</v>
      </c>
      <c r="C14" s="95">
        <v>30685</v>
      </c>
      <c r="D14" s="95"/>
      <c r="E14" s="95">
        <v>12571</v>
      </c>
      <c r="F14" s="95">
        <v>20959</v>
      </c>
    </row>
    <row r="15" spans="1:8" x14ac:dyDescent="0.2">
      <c r="A15" s="139" t="s">
        <v>265</v>
      </c>
      <c r="B15" s="95">
        <v>12824</v>
      </c>
      <c r="C15" s="95">
        <v>22777</v>
      </c>
      <c r="D15" s="95"/>
      <c r="E15" s="95">
        <v>10943</v>
      </c>
      <c r="F15" s="95">
        <v>17548</v>
      </c>
    </row>
    <row r="16" spans="1:8" x14ac:dyDescent="0.2">
      <c r="A16" s="139" t="s">
        <v>266</v>
      </c>
      <c r="B16" s="95">
        <v>10257</v>
      </c>
      <c r="C16" s="95">
        <v>17247</v>
      </c>
      <c r="D16" s="95"/>
      <c r="E16" s="95">
        <v>10823</v>
      </c>
      <c r="F16" s="95">
        <v>17625</v>
      </c>
    </row>
    <row r="17" spans="1:16" x14ac:dyDescent="0.2">
      <c r="A17" s="139" t="s">
        <v>267</v>
      </c>
      <c r="B17" s="95">
        <v>12292</v>
      </c>
      <c r="C17" s="95">
        <v>21244</v>
      </c>
      <c r="D17" s="95"/>
      <c r="E17" s="95">
        <v>11422</v>
      </c>
      <c r="F17" s="95">
        <v>18289</v>
      </c>
    </row>
    <row r="18" spans="1:16" x14ac:dyDescent="0.2">
      <c r="A18" s="139" t="s">
        <v>268</v>
      </c>
      <c r="B18" s="95">
        <v>13677</v>
      </c>
      <c r="C18" s="95">
        <v>25940</v>
      </c>
      <c r="D18" s="95"/>
      <c r="E18" s="95">
        <v>11663</v>
      </c>
      <c r="F18" s="95">
        <v>19399</v>
      </c>
    </row>
    <row r="19" spans="1:16" x14ac:dyDescent="0.2">
      <c r="A19" s="139" t="s">
        <v>269</v>
      </c>
      <c r="B19" s="95">
        <v>13247</v>
      </c>
      <c r="C19" s="95">
        <v>23327</v>
      </c>
      <c r="D19" s="95"/>
      <c r="E19" s="95">
        <v>10154</v>
      </c>
      <c r="F19" s="95">
        <v>17681</v>
      </c>
    </row>
    <row r="20" spans="1:16" x14ac:dyDescent="0.2">
      <c r="A20" s="139" t="s">
        <v>270</v>
      </c>
      <c r="B20" s="95">
        <v>11693</v>
      </c>
      <c r="C20" s="95">
        <v>19244</v>
      </c>
      <c r="D20" s="95"/>
      <c r="E20" s="95">
        <v>9529</v>
      </c>
      <c r="F20" s="95">
        <v>16193</v>
      </c>
    </row>
    <row r="21" spans="1:16" x14ac:dyDescent="0.2">
      <c r="A21" s="139" t="s">
        <v>271</v>
      </c>
      <c r="B21" s="95">
        <v>10431</v>
      </c>
      <c r="C21" s="95">
        <v>16349</v>
      </c>
      <c r="D21" s="95"/>
      <c r="E21" s="95">
        <v>9785</v>
      </c>
      <c r="F21" s="95">
        <v>15997</v>
      </c>
    </row>
    <row r="22" spans="1:16" x14ac:dyDescent="0.2">
      <c r="A22" s="139" t="s">
        <v>244</v>
      </c>
      <c r="B22" s="95">
        <v>12940</v>
      </c>
      <c r="C22" s="95">
        <v>23740</v>
      </c>
      <c r="D22" s="95"/>
      <c r="E22" s="95">
        <v>11774</v>
      </c>
      <c r="F22" s="95">
        <v>21106</v>
      </c>
    </row>
    <row r="23" spans="1:16" x14ac:dyDescent="0.2">
      <c r="A23" s="139" t="s">
        <v>245</v>
      </c>
      <c r="B23" s="95">
        <v>12629</v>
      </c>
      <c r="C23" s="95">
        <v>22236</v>
      </c>
      <c r="D23" s="95"/>
      <c r="E23" s="95">
        <v>12800</v>
      </c>
      <c r="F23" s="95">
        <v>22974</v>
      </c>
    </row>
    <row r="24" spans="1:16" x14ac:dyDescent="0.2">
      <c r="A24" s="139" t="s">
        <v>246</v>
      </c>
      <c r="B24" s="95">
        <v>14319</v>
      </c>
      <c r="C24" s="95">
        <v>23571</v>
      </c>
      <c r="D24" s="95"/>
      <c r="E24" s="95">
        <v>11441</v>
      </c>
      <c r="F24" s="95">
        <v>20595</v>
      </c>
    </row>
    <row r="25" spans="1:16" x14ac:dyDescent="0.2">
      <c r="A25" s="139" t="s">
        <v>247</v>
      </c>
      <c r="B25" s="95">
        <v>13051</v>
      </c>
      <c r="C25" s="95">
        <v>21915</v>
      </c>
      <c r="D25" s="95"/>
      <c r="E25" s="95">
        <v>10860</v>
      </c>
      <c r="F25" s="95">
        <v>19464</v>
      </c>
    </row>
    <row r="26" spans="1:16" x14ac:dyDescent="0.2">
      <c r="A26" s="139" t="s">
        <v>248</v>
      </c>
      <c r="B26" s="95">
        <v>11183</v>
      </c>
      <c r="C26" s="95">
        <v>19194</v>
      </c>
      <c r="D26" s="95"/>
      <c r="E26" s="95">
        <v>9570</v>
      </c>
      <c r="F26" s="95">
        <v>16068</v>
      </c>
    </row>
    <row r="27" spans="1:16" x14ac:dyDescent="0.2">
      <c r="A27" s="139" t="s">
        <v>249</v>
      </c>
      <c r="B27" s="95">
        <v>9111</v>
      </c>
      <c r="C27" s="95">
        <v>17009</v>
      </c>
      <c r="D27" s="95"/>
      <c r="E27" s="95">
        <v>7337</v>
      </c>
      <c r="F27" s="95">
        <v>13208</v>
      </c>
    </row>
    <row r="28" spans="1:16" x14ac:dyDescent="0.2">
      <c r="A28" s="139" t="s">
        <v>250</v>
      </c>
      <c r="B28" s="95">
        <v>7523</v>
      </c>
      <c r="C28" s="95">
        <v>12341</v>
      </c>
      <c r="D28" s="95"/>
      <c r="E28" s="95">
        <v>8423</v>
      </c>
      <c r="F28" s="95">
        <v>14065</v>
      </c>
    </row>
    <row r="29" spans="1:16" x14ac:dyDescent="0.2">
      <c r="A29" s="139" t="s">
        <v>251</v>
      </c>
      <c r="B29" s="95">
        <v>9780</v>
      </c>
      <c r="C29" s="95">
        <v>17706</v>
      </c>
      <c r="D29" s="95"/>
      <c r="E29" s="95">
        <v>8966</v>
      </c>
      <c r="F29" s="95">
        <v>15383</v>
      </c>
    </row>
    <row r="30" spans="1:16" x14ac:dyDescent="0.2">
      <c r="A30" s="139" t="s">
        <v>252</v>
      </c>
      <c r="B30" s="95">
        <v>11562</v>
      </c>
      <c r="C30" s="95">
        <v>18578</v>
      </c>
      <c r="D30" s="95"/>
      <c r="E30" s="95">
        <v>9289</v>
      </c>
      <c r="F30" s="95">
        <v>15210</v>
      </c>
      <c r="K30" s="95"/>
      <c r="L30" s="95"/>
      <c r="M30" s="95"/>
      <c r="N30" s="95"/>
      <c r="P30" s="116"/>
    </row>
    <row r="31" spans="1:16" x14ac:dyDescent="0.2">
      <c r="A31" s="139" t="s">
        <v>253</v>
      </c>
      <c r="B31" s="95">
        <v>11283</v>
      </c>
      <c r="C31" s="95">
        <v>18513</v>
      </c>
      <c r="D31" s="95"/>
      <c r="E31" s="95">
        <v>9737</v>
      </c>
      <c r="F31" s="95">
        <v>15980</v>
      </c>
      <c r="K31" s="95"/>
      <c r="L31" s="95"/>
      <c r="M31" s="95"/>
      <c r="N31" s="95"/>
      <c r="P31" s="116"/>
    </row>
    <row r="32" spans="1:16" x14ac:dyDescent="0.2">
      <c r="A32" s="139" t="s">
        <v>254</v>
      </c>
      <c r="B32" s="95">
        <v>9612</v>
      </c>
      <c r="C32" s="95">
        <v>16253</v>
      </c>
      <c r="D32" s="95"/>
      <c r="E32" s="95">
        <v>8461</v>
      </c>
      <c r="F32" s="95">
        <v>14602</v>
      </c>
      <c r="K32" s="95"/>
      <c r="L32" s="95"/>
      <c r="M32" s="95"/>
      <c r="N32" s="95"/>
      <c r="P32" s="116"/>
    </row>
    <row r="33" spans="1:19" x14ac:dyDescent="0.2">
      <c r="A33" s="139" t="s">
        <v>447</v>
      </c>
      <c r="B33" s="95">
        <v>10403</v>
      </c>
      <c r="C33" s="95">
        <v>16303</v>
      </c>
      <c r="D33" s="95"/>
      <c r="E33" s="95">
        <v>9622</v>
      </c>
      <c r="F33" s="95">
        <v>15445</v>
      </c>
      <c r="K33" s="95"/>
      <c r="L33" s="95"/>
      <c r="M33" s="95"/>
      <c r="N33" s="95"/>
      <c r="P33" s="116"/>
    </row>
    <row r="34" spans="1:19" x14ac:dyDescent="0.2">
      <c r="A34" s="139" t="s">
        <v>448</v>
      </c>
      <c r="B34" s="95">
        <v>12126</v>
      </c>
      <c r="C34" s="95">
        <v>20735</v>
      </c>
      <c r="D34" s="95"/>
      <c r="E34" s="95">
        <v>11348</v>
      </c>
      <c r="F34" s="95">
        <v>19697</v>
      </c>
      <c r="K34" s="95"/>
      <c r="L34" s="95"/>
      <c r="M34" s="95"/>
      <c r="N34" s="95"/>
      <c r="P34" s="116"/>
    </row>
    <row r="35" spans="1:19" x14ac:dyDescent="0.2">
      <c r="A35" s="139" t="s">
        <v>449</v>
      </c>
      <c r="B35" s="95">
        <v>12021</v>
      </c>
      <c r="C35" s="95">
        <v>21143</v>
      </c>
      <c r="D35" s="95"/>
      <c r="E35" s="95">
        <v>12121</v>
      </c>
      <c r="F35" s="95">
        <v>21664</v>
      </c>
      <c r="K35" s="95"/>
      <c r="L35" s="95"/>
      <c r="M35" s="95"/>
      <c r="N35" s="95"/>
      <c r="P35" s="116"/>
    </row>
    <row r="36" spans="1:19" x14ac:dyDescent="0.2">
      <c r="A36" s="139" t="s">
        <v>450</v>
      </c>
      <c r="B36" s="95">
        <v>13542</v>
      </c>
      <c r="C36" s="95">
        <v>22559</v>
      </c>
      <c r="D36" s="95"/>
      <c r="E36" s="95">
        <v>11457</v>
      </c>
      <c r="F36" s="95">
        <v>20996</v>
      </c>
      <c r="K36" s="95"/>
      <c r="L36" s="95"/>
      <c r="M36" s="95"/>
      <c r="N36" s="95"/>
      <c r="P36" s="116"/>
    </row>
    <row r="37" spans="1:19" x14ac:dyDescent="0.2">
      <c r="A37" s="139" t="s">
        <v>451</v>
      </c>
      <c r="B37" s="95">
        <v>10412</v>
      </c>
      <c r="C37" s="95">
        <v>17747</v>
      </c>
      <c r="D37" s="95"/>
      <c r="E37" s="95">
        <v>10788</v>
      </c>
      <c r="F37" s="95">
        <v>18868</v>
      </c>
      <c r="K37" s="95"/>
      <c r="L37" s="95"/>
      <c r="M37" s="95"/>
      <c r="N37" s="95"/>
      <c r="P37" s="116"/>
    </row>
    <row r="38" spans="1:19" x14ac:dyDescent="0.2">
      <c r="A38" s="139" t="s">
        <v>452</v>
      </c>
      <c r="B38" s="95">
        <v>9191</v>
      </c>
      <c r="C38" s="95">
        <v>15570</v>
      </c>
      <c r="D38" s="95"/>
      <c r="E38" s="95">
        <v>8868</v>
      </c>
      <c r="F38" s="95">
        <v>15730</v>
      </c>
      <c r="K38" s="95"/>
      <c r="L38" s="95"/>
      <c r="M38" s="95"/>
      <c r="N38" s="95"/>
      <c r="P38" s="116"/>
    </row>
    <row r="39" spans="1:19" x14ac:dyDescent="0.2">
      <c r="A39" s="139" t="s">
        <v>453</v>
      </c>
      <c r="B39" s="95">
        <v>8340</v>
      </c>
      <c r="C39" s="95">
        <v>14110</v>
      </c>
      <c r="D39" s="95"/>
      <c r="E39" s="95">
        <v>8163</v>
      </c>
      <c r="F39" s="95">
        <v>13916</v>
      </c>
      <c r="K39" s="95"/>
      <c r="L39" s="95"/>
      <c r="M39" s="95"/>
      <c r="N39" s="95"/>
      <c r="P39" s="116"/>
    </row>
    <row r="40" spans="1:19" x14ac:dyDescent="0.2">
      <c r="A40" s="139" t="s">
        <v>454</v>
      </c>
      <c r="B40" s="95">
        <v>6935</v>
      </c>
      <c r="C40" s="95">
        <v>11632</v>
      </c>
      <c r="D40" s="95"/>
      <c r="E40" s="95">
        <v>8447</v>
      </c>
      <c r="F40" s="95">
        <v>14401</v>
      </c>
      <c r="K40" s="95"/>
      <c r="L40" s="95"/>
      <c r="M40" s="95"/>
      <c r="N40" s="95"/>
      <c r="P40" s="116"/>
    </row>
    <row r="41" spans="1:19" x14ac:dyDescent="0.2">
      <c r="A41" s="139" t="s">
        <v>455</v>
      </c>
      <c r="B41" s="95">
        <v>15539</v>
      </c>
      <c r="C41" s="95">
        <v>21433</v>
      </c>
      <c r="E41" s="95">
        <v>8594</v>
      </c>
      <c r="F41" s="95">
        <v>14251</v>
      </c>
      <c r="K41" s="95"/>
      <c r="L41" s="95"/>
      <c r="M41" s="95"/>
      <c r="N41" s="95"/>
      <c r="P41" s="116"/>
    </row>
    <row r="42" spans="1:19" ht="24" customHeight="1" x14ac:dyDescent="0.2">
      <c r="A42" s="244" t="s">
        <v>191</v>
      </c>
      <c r="B42" s="244"/>
      <c r="C42" s="244"/>
      <c r="D42" s="244"/>
      <c r="E42" s="244"/>
      <c r="F42" s="244"/>
      <c r="G42" s="135"/>
      <c r="H42" s="135"/>
      <c r="K42" s="95"/>
      <c r="L42" s="95"/>
      <c r="M42" s="95"/>
      <c r="N42" s="95"/>
      <c r="P42" s="116"/>
      <c r="Q42" s="116"/>
      <c r="R42" s="116"/>
      <c r="S42" s="116"/>
    </row>
    <row r="43" spans="1:19" ht="25.5" customHeight="1" x14ac:dyDescent="0.2">
      <c r="A43" s="202" t="s">
        <v>192</v>
      </c>
      <c r="B43" s="202"/>
      <c r="C43" s="202"/>
      <c r="D43" s="202"/>
      <c r="E43" s="202"/>
      <c r="F43" s="202"/>
      <c r="G43" s="135"/>
      <c r="H43" s="135"/>
      <c r="K43" s="95"/>
      <c r="L43" s="95"/>
      <c r="M43" s="95"/>
      <c r="N43" s="95"/>
      <c r="P43" s="116"/>
      <c r="Q43" s="116"/>
      <c r="R43" s="116"/>
      <c r="S43" s="116"/>
    </row>
    <row r="44" spans="1:19" ht="24.75" customHeight="1" x14ac:dyDescent="0.2">
      <c r="A44" s="202" t="s">
        <v>376</v>
      </c>
      <c r="B44" s="202"/>
      <c r="C44" s="202"/>
      <c r="D44" s="202"/>
      <c r="E44" s="202"/>
      <c r="F44" s="202"/>
      <c r="G44" s="135"/>
      <c r="H44" s="135"/>
      <c r="K44" s="95"/>
      <c r="L44" s="95"/>
      <c r="M44" s="95"/>
      <c r="N44" s="95"/>
      <c r="P44" s="116"/>
      <c r="Q44" s="116"/>
      <c r="R44" s="116"/>
      <c r="S44" s="116"/>
    </row>
    <row r="45" spans="1:19" ht="12.75" x14ac:dyDescent="0.2">
      <c r="A45" s="245" t="s">
        <v>143</v>
      </c>
      <c r="B45" s="211"/>
      <c r="C45" s="211"/>
      <c r="D45" s="211"/>
      <c r="E45" s="211"/>
      <c r="F45" s="211"/>
      <c r="G45" s="211"/>
      <c r="H45" s="211"/>
      <c r="K45" s="95"/>
      <c r="L45" s="95"/>
      <c r="M45" s="95"/>
      <c r="N45" s="95"/>
      <c r="P45" s="116"/>
      <c r="Q45" s="116"/>
      <c r="R45" s="116"/>
      <c r="S45" s="116"/>
    </row>
    <row r="46" spans="1:19" x14ac:dyDescent="0.2">
      <c r="K46" s="95"/>
      <c r="L46" s="95"/>
      <c r="M46" s="95"/>
      <c r="N46" s="95"/>
      <c r="P46" s="116"/>
      <c r="Q46" s="116"/>
      <c r="R46" s="116"/>
      <c r="S46" s="116"/>
    </row>
    <row r="47" spans="1:19" x14ac:dyDescent="0.2">
      <c r="K47" s="95"/>
      <c r="L47" s="95"/>
      <c r="M47" s="95"/>
      <c r="N47" s="95"/>
      <c r="P47" s="116"/>
      <c r="Q47" s="116"/>
      <c r="R47" s="116"/>
      <c r="S47" s="116"/>
    </row>
    <row r="48" spans="1:19" x14ac:dyDescent="0.2">
      <c r="K48" s="95"/>
      <c r="L48" s="95"/>
      <c r="M48" s="95"/>
      <c r="N48" s="95"/>
      <c r="P48" s="116"/>
      <c r="Q48" s="116"/>
      <c r="R48" s="116"/>
      <c r="S48" s="116"/>
    </row>
    <row r="49" spans="13:19" x14ac:dyDescent="0.2">
      <c r="M49" s="95"/>
      <c r="N49" s="95"/>
      <c r="P49" s="116"/>
      <c r="Q49" s="116"/>
      <c r="R49" s="116"/>
      <c r="S49" s="116"/>
    </row>
    <row r="50" spans="13:19" x14ac:dyDescent="0.2">
      <c r="M50" s="95"/>
      <c r="N50" s="95"/>
      <c r="P50" s="116"/>
      <c r="Q50" s="116"/>
      <c r="R50" s="116"/>
      <c r="S50" s="116"/>
    </row>
    <row r="51" spans="13:19" x14ac:dyDescent="0.2">
      <c r="M51" s="95"/>
      <c r="N51" s="95"/>
      <c r="P51" s="116"/>
      <c r="Q51" s="116"/>
      <c r="R51" s="116"/>
      <c r="S51" s="116"/>
    </row>
    <row r="52" spans="13:19" x14ac:dyDescent="0.2">
      <c r="M52" s="95"/>
      <c r="N52" s="95"/>
      <c r="P52" s="116"/>
      <c r="Q52" s="116"/>
      <c r="R52" s="116"/>
      <c r="S52" s="116"/>
    </row>
    <row r="53" spans="13:19" x14ac:dyDescent="0.2">
      <c r="M53" s="95"/>
      <c r="N53" s="95"/>
      <c r="P53" s="116"/>
      <c r="Q53" s="116"/>
      <c r="R53" s="116"/>
      <c r="S53" s="116"/>
    </row>
    <row r="54" spans="13:19" x14ac:dyDescent="0.2">
      <c r="M54" s="95"/>
      <c r="N54" s="95"/>
      <c r="P54" s="116"/>
      <c r="Q54" s="116"/>
      <c r="R54" s="116"/>
      <c r="S54" s="116"/>
    </row>
    <row r="55" spans="13:19" x14ac:dyDescent="0.2">
      <c r="M55" s="95"/>
      <c r="N55" s="95"/>
      <c r="P55" s="116"/>
      <c r="Q55" s="116"/>
      <c r="R55" s="116"/>
      <c r="S55" s="116"/>
    </row>
    <row r="56" spans="13:19" x14ac:dyDescent="0.2">
      <c r="M56" s="95"/>
      <c r="N56" s="95"/>
      <c r="P56" s="116"/>
      <c r="Q56" s="116"/>
      <c r="R56" s="116"/>
      <c r="S56" s="116"/>
    </row>
    <row r="57" spans="13:19" x14ac:dyDescent="0.2">
      <c r="M57" s="95"/>
      <c r="N57" s="95"/>
      <c r="P57" s="116"/>
      <c r="Q57" s="116"/>
      <c r="R57" s="116"/>
      <c r="S57" s="116"/>
    </row>
    <row r="58" spans="13:19" x14ac:dyDescent="0.2">
      <c r="M58" s="95"/>
      <c r="N58" s="95"/>
      <c r="P58" s="116"/>
      <c r="Q58" s="116"/>
      <c r="R58" s="116"/>
      <c r="S58" s="116"/>
    </row>
    <row r="59" spans="13:19" x14ac:dyDescent="0.2">
      <c r="M59" s="95"/>
      <c r="N59" s="95"/>
      <c r="P59" s="116"/>
      <c r="Q59" s="116"/>
      <c r="R59" s="116"/>
      <c r="S59" s="116"/>
    </row>
    <row r="60" spans="13:19" x14ac:dyDescent="0.2">
      <c r="M60" s="95"/>
      <c r="N60" s="95"/>
      <c r="P60" s="116"/>
      <c r="Q60" s="116"/>
      <c r="R60" s="116"/>
      <c r="S60" s="116"/>
    </row>
    <row r="61" spans="13:19" x14ac:dyDescent="0.2">
      <c r="M61" s="95"/>
      <c r="N61" s="95"/>
      <c r="P61" s="116"/>
      <c r="Q61" s="116"/>
      <c r="R61" s="116"/>
      <c r="S61" s="116"/>
    </row>
    <row r="62" spans="13:19" x14ac:dyDescent="0.2">
      <c r="M62" s="95"/>
      <c r="N62" s="95"/>
      <c r="P62" s="116"/>
      <c r="Q62" s="116"/>
      <c r="R62" s="116"/>
      <c r="S62" s="116"/>
    </row>
    <row r="63" spans="13:19" x14ac:dyDescent="0.2">
      <c r="M63" s="95"/>
      <c r="N63" s="95"/>
      <c r="P63" s="116"/>
      <c r="Q63" s="116"/>
      <c r="R63" s="116"/>
      <c r="S63" s="116"/>
    </row>
    <row r="64" spans="13:19" x14ac:dyDescent="0.2">
      <c r="M64" s="95"/>
      <c r="N64" s="95"/>
      <c r="P64" s="116"/>
      <c r="Q64" s="116"/>
      <c r="R64" s="116"/>
      <c r="S64" s="116"/>
    </row>
    <row r="65" spans="13:19" x14ac:dyDescent="0.2">
      <c r="M65" s="95"/>
      <c r="N65" s="95"/>
      <c r="P65" s="116"/>
      <c r="Q65" s="116"/>
      <c r="R65" s="116"/>
      <c r="S65" s="116"/>
    </row>
    <row r="66" spans="13:19" x14ac:dyDescent="0.2">
      <c r="M66" s="95"/>
      <c r="N66" s="95"/>
      <c r="P66" s="116"/>
      <c r="Q66" s="116"/>
      <c r="R66" s="116"/>
      <c r="S66" s="116"/>
    </row>
    <row r="67" spans="13:19" ht="11.25" customHeight="1" x14ac:dyDescent="0.2">
      <c r="Q67" s="116"/>
      <c r="R67" s="116"/>
      <c r="S67" s="116"/>
    </row>
    <row r="68" spans="13:19" ht="11.25" customHeight="1" x14ac:dyDescent="0.2">
      <c r="Q68" s="116"/>
      <c r="R68" s="116"/>
      <c r="S68" s="116"/>
    </row>
    <row r="69" spans="13:19" x14ac:dyDescent="0.2">
      <c r="Q69" s="116"/>
      <c r="R69" s="116"/>
      <c r="S69" s="116"/>
    </row>
    <row r="70" spans="13:19" x14ac:dyDescent="0.2">
      <c r="Q70" s="116"/>
      <c r="R70" s="116"/>
      <c r="S70" s="116"/>
    </row>
    <row r="71" spans="13:19" x14ac:dyDescent="0.2">
      <c r="Q71" s="116"/>
      <c r="R71" s="116"/>
      <c r="S71" s="116"/>
    </row>
    <row r="72" spans="13:19" x14ac:dyDescent="0.2">
      <c r="Q72" s="116"/>
      <c r="R72" s="116"/>
      <c r="S72" s="116"/>
    </row>
    <row r="73" spans="13:19" x14ac:dyDescent="0.2">
      <c r="Q73" s="116"/>
      <c r="R73" s="116"/>
      <c r="S73" s="116"/>
    </row>
    <row r="74" spans="13:19" x14ac:dyDescent="0.2">
      <c r="Q74" s="116"/>
      <c r="R74" s="116"/>
      <c r="S74" s="116"/>
    </row>
    <row r="75" spans="13:19" x14ac:dyDescent="0.2">
      <c r="Q75" s="116"/>
      <c r="R75" s="116"/>
      <c r="S75" s="116"/>
    </row>
    <row r="76" spans="13:19" x14ac:dyDescent="0.2">
      <c r="Q76" s="116"/>
      <c r="R76" s="116"/>
      <c r="S76" s="116"/>
    </row>
    <row r="77" spans="13:19" x14ac:dyDescent="0.2">
      <c r="Q77" s="116"/>
      <c r="R77" s="116"/>
      <c r="S77" s="116"/>
    </row>
    <row r="78" spans="13:19" x14ac:dyDescent="0.2">
      <c r="Q78" s="116"/>
      <c r="R78" s="116"/>
      <c r="S78" s="116"/>
    </row>
    <row r="79" spans="13:19" ht="25.5" customHeight="1" x14ac:dyDescent="0.2"/>
  </sheetData>
  <mergeCells count="9">
    <mergeCell ref="A1:G1"/>
    <mergeCell ref="A43:F43"/>
    <mergeCell ref="A44:F44"/>
    <mergeCell ref="A45:H45"/>
    <mergeCell ref="B3:B4"/>
    <mergeCell ref="C3:C4"/>
    <mergeCell ref="E3:E4"/>
    <mergeCell ref="F3:F4"/>
    <mergeCell ref="A42:F42"/>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07FF-AB82-44BB-9BEC-35E19A4C861D}">
  <dimension ref="A1:A4"/>
  <sheetViews>
    <sheetView workbookViewId="0"/>
  </sheetViews>
  <sheetFormatPr defaultRowHeight="12.75" x14ac:dyDescent="0.2"/>
  <sheetData>
    <row r="1" spans="1:1" x14ac:dyDescent="0.2">
      <c r="A1" s="185" t="s">
        <v>280</v>
      </c>
    </row>
    <row r="2" spans="1:1" x14ac:dyDescent="0.2">
      <c r="A2" s="185" t="s">
        <v>444</v>
      </c>
    </row>
    <row r="3" spans="1:1" x14ac:dyDescent="0.2">
      <c r="A3" s="185" t="s">
        <v>445</v>
      </c>
    </row>
    <row r="4" spans="1:1" x14ac:dyDescent="0.2">
      <c r="A4" s="185" t="s">
        <v>446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6A4D5AD-B35E-475A-9999-67A7A10654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36</vt:i4>
      </vt:variant>
      <vt:variant>
        <vt:lpstr>Namngivna områden</vt:lpstr>
      </vt:variant>
      <vt:variant>
        <vt:i4>49</vt:i4>
      </vt:variant>
    </vt:vector>
  </HeadingPairs>
  <TitlesOfParts>
    <vt:vector size="85" baseType="lpstr">
      <vt:lpstr>Tabeller</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Månad</vt:lpstr>
      <vt:lpstr>'Tab28'!_FilterDatabase</vt:lpstr>
      <vt:lpstr>'Tab4'!_FilterDatabase</vt:lpstr>
      <vt:lpstr>manad</vt:lpstr>
      <vt:lpstr>Tabell1</vt:lpstr>
      <vt:lpstr>Tabell10</vt:lpstr>
      <vt:lpstr>Tabell11</vt:lpstr>
      <vt:lpstr>Tabell12</vt:lpstr>
      <vt:lpstr>Tabell13a</vt:lpstr>
      <vt:lpstr>Tabell13b</vt:lpstr>
      <vt:lpstr>Tabell13c</vt:lpstr>
      <vt:lpstr>Tabell13d</vt:lpstr>
      <vt:lpstr>Tabell14a</vt:lpstr>
      <vt:lpstr>Tabell14b</vt:lpstr>
      <vt:lpstr>Tabell14c</vt:lpstr>
      <vt:lpstr>Tabell14d</vt:lpstr>
      <vt:lpstr>Tabell15</vt:lpstr>
      <vt:lpstr>Tabell16a</vt:lpstr>
      <vt:lpstr>Tabell16b</vt:lpstr>
      <vt:lpstr>Tabell16c</vt:lpstr>
      <vt:lpstr>Tabell16d</vt:lpstr>
      <vt:lpstr>Tabell17</vt:lpstr>
      <vt:lpstr>Tabell18</vt:lpstr>
      <vt:lpstr>Tabell19</vt:lpstr>
      <vt:lpstr>Tabell20</vt:lpstr>
      <vt:lpstr>Tabell21</vt:lpstr>
      <vt:lpstr>Tabell22</vt:lpstr>
      <vt:lpstr>Tabell23</vt:lpstr>
      <vt:lpstr>Tabell24</vt:lpstr>
      <vt:lpstr>Tabell25</vt:lpstr>
      <vt:lpstr>Tabell26</vt:lpstr>
      <vt:lpstr>Tabell27</vt:lpstr>
      <vt:lpstr>Tabell28</vt:lpstr>
      <vt:lpstr>Tabell29</vt:lpstr>
      <vt:lpstr>Tabell2a</vt:lpstr>
      <vt:lpstr>Tabell2b</vt:lpstr>
      <vt:lpstr>Tabell30</vt:lpstr>
      <vt:lpstr>Tabell31</vt:lpstr>
      <vt:lpstr>Tabell32</vt:lpstr>
      <vt:lpstr>Tabell33</vt:lpstr>
      <vt:lpstr>Tabell3a</vt:lpstr>
      <vt:lpstr>Tabell3b</vt:lpstr>
      <vt:lpstr>Tabell4a</vt:lpstr>
      <vt:lpstr>Tabell4b</vt:lpstr>
      <vt:lpstr>Tabell5a</vt:lpstr>
      <vt:lpstr>Tabell5b</vt:lpstr>
      <vt:lpstr>Tabell6</vt:lpstr>
      <vt:lpstr>Tabell7</vt:lpstr>
      <vt:lpstr>Tabell8</vt:lpstr>
      <vt:lpstr>Tabell9</vt:lpstr>
    </vt:vector>
  </TitlesOfParts>
  <Company>GFK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Gatu- och fastighetskotoret</dc:creator>
  <cp:lastModifiedBy>Agemark, Sara</cp:lastModifiedBy>
  <cp:lastPrinted>2026-09-17T09:22:42Z</cp:lastPrinted>
  <dcterms:created xsi:type="dcterms:W3CDTF">2010-01-20T14:20:40Z</dcterms:created>
  <dcterms:modified xsi:type="dcterms:W3CDTF">2026-09-17T10:38:46Z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2026-01-31T09:23:31Z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35000a3c-c52d-425d-9ec6-d2492140c850</vt:lpwstr>
  </property>
  <property fmtid="{D5CDD505-2E9C-101B-9397-08002B2CF9AE}" pid="8" name="MSIP_Label_43f08ec5-d6d9-4227-8387-ccbfcb3632c4_ContentBits">
    <vt:lpwstr>0</vt:lpwstr>
  </property>
  <property fmtid="{D5CDD505-2E9C-101B-9397-08002B2CF9AE}" pid="9" name="MSIP_Label_43f08ec5-d6d9-4227-8387-ccbfcb3632c4_Tag">
    <vt:lpwstr>10, 3, 0, 1</vt:lpwstr>
  </property>
</Properties>
</file>