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allin Emma\Documents\01 Staden\PoB\Upphandling\Nytt\"/>
    </mc:Choice>
  </mc:AlternateContent>
  <workbookProtection workbookAlgorithmName="SHA-512" workbookHashValue="l3CnLFf9uR00lAWym3uUrdgKhGVjnkZH5oVj9R+qc8SFaOPjcJfdSTf1kU8EBKeJRqkWazL2lLyjNRCapqwgnQ==" workbookSaltValue="nPaGU11Av/8D3AArUENwxw==" workbookSpinCount="100000" lockStructure="1"/>
  <bookViews>
    <workbookView xWindow="0" yWindow="0" windowWidth="19200" windowHeight="6740" tabRatio="774" firstSheet="1" activeTab="1"/>
  </bookViews>
  <sheets>
    <sheet name="Bilaga 2 - Svarsmall" sheetId="11" r:id="rId1"/>
    <sheet name="Instruktioner" sheetId="2" r:id="rId2"/>
    <sheet name="Summering" sheetId="7" r:id="rId3"/>
    <sheet name="Funktionella krav" sheetId="12" r:id="rId4"/>
    <sheet name="Införande" sheetId="4" r:id="rId5"/>
    <sheet name="Licens, underhåll &amp; drift" sheetId="9" r:id="rId6"/>
    <sheet name="Utveckling &amp; resursförstärkning" sheetId="10" r:id="rId7"/>
    <sheet name="Kontroll" sheetId="8" state="hidden" r:id="rId8"/>
  </sheets>
  <externalReferences>
    <externalReference r:id="rId9"/>
  </externalReferences>
  <definedNames>
    <definedName name="Svar_fkn_krav" localSheetId="3">[1]Kontroll!$B$3:$B$4</definedName>
    <definedName name="Svar_fkn_krav">Kontroll!$F$3:$F$4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8" l="1"/>
  <c r="L5" i="8"/>
  <c r="L3" i="8"/>
  <c r="J7" i="8"/>
  <c r="J8" i="8"/>
  <c r="J9" i="8"/>
  <c r="J10" i="8"/>
  <c r="J6" i="8"/>
  <c r="J4" i="8"/>
  <c r="J5" i="8"/>
  <c r="J3" i="8"/>
  <c r="H3" i="8"/>
  <c r="N3" i="8" l="1"/>
  <c r="I16" i="2" s="1"/>
  <c r="C15" i="9"/>
  <c r="D10" i="9" l="1"/>
  <c r="D27" i="9"/>
  <c r="D26" i="9"/>
  <c r="D25" i="9"/>
  <c r="D24" i="9"/>
  <c r="D23" i="9"/>
  <c r="D22" i="9"/>
  <c r="L11" i="9" l="1"/>
  <c r="K11" i="9"/>
  <c r="J11" i="9"/>
  <c r="I11" i="9"/>
  <c r="H11" i="9"/>
  <c r="G11" i="9"/>
  <c r="F11" i="9"/>
  <c r="E11" i="9"/>
  <c r="L10" i="9"/>
  <c r="K10" i="9"/>
  <c r="J10" i="9"/>
  <c r="I10" i="9"/>
  <c r="H10" i="9"/>
  <c r="G10" i="9"/>
  <c r="F10" i="9"/>
  <c r="E10" i="9"/>
  <c r="L9" i="9"/>
  <c r="K9" i="9"/>
  <c r="J9" i="9"/>
  <c r="I9" i="9"/>
  <c r="H9" i="9"/>
  <c r="G9" i="9"/>
  <c r="F9" i="9"/>
  <c r="E9" i="9"/>
  <c r="D11" i="9"/>
  <c r="D9" i="9"/>
  <c r="D15" i="9" l="1"/>
  <c r="F15" i="9"/>
  <c r="G15" i="9"/>
  <c r="K15" i="9"/>
  <c r="H15" i="9"/>
  <c r="E15" i="9"/>
  <c r="I15" i="9"/>
  <c r="J15" i="9"/>
  <c r="L15" i="9"/>
  <c r="D28" i="7"/>
  <c r="D27" i="7"/>
  <c r="F9" i="10"/>
  <c r="F8" i="10"/>
  <c r="F7" i="10"/>
  <c r="C8" i="4"/>
  <c r="D8" i="7" s="1"/>
  <c r="C17" i="9" l="1"/>
  <c r="D9" i="7" s="1"/>
  <c r="D29" i="7"/>
  <c r="F10" i="10"/>
  <c r="D10" i="7" s="1"/>
  <c r="D11" i="7" l="1"/>
  <c r="D26" i="7" s="1"/>
  <c r="D31" i="7" l="1"/>
  <c r="D32" i="7" s="1"/>
</calcChain>
</file>

<file path=xl/sharedStrings.xml><?xml version="1.0" encoding="utf-8"?>
<sst xmlns="http://schemas.openxmlformats.org/spreadsheetml/2006/main" count="349" uniqueCount="274">
  <si>
    <t>Funktionella krav</t>
  </si>
  <si>
    <t>ID</t>
  </si>
  <si>
    <t>Beskrivning</t>
  </si>
  <si>
    <t>Kravgrupp</t>
  </si>
  <si>
    <t>1.1</t>
  </si>
  <si>
    <t>1.2</t>
  </si>
  <si>
    <t>1.3</t>
  </si>
  <si>
    <t>1.4</t>
  </si>
  <si>
    <t>1.5</t>
  </si>
  <si>
    <t>2.1</t>
  </si>
  <si>
    <t>2.2</t>
  </si>
  <si>
    <t>2.3</t>
  </si>
  <si>
    <t>2.4</t>
  </si>
  <si>
    <t>2.5</t>
  </si>
  <si>
    <t>3.1</t>
  </si>
  <si>
    <t>3.2</t>
  </si>
  <si>
    <t>3.3</t>
  </si>
  <si>
    <t>3.4</t>
  </si>
  <si>
    <t>3.5</t>
  </si>
  <si>
    <t>4.1</t>
  </si>
  <si>
    <t>4.2</t>
  </si>
  <si>
    <t>Svarsalternativ funktionella krav</t>
  </si>
  <si>
    <t>Ja</t>
  </si>
  <si>
    <t>Utvärderingspris</t>
  </si>
  <si>
    <t>Pris för Licens och Underhåll &amp; Drift</t>
  </si>
  <si>
    <t>Totalt fastpris</t>
  </si>
  <si>
    <t>Förhöjd avtalad tillgänglighet</t>
  </si>
  <si>
    <t>Timpriser för utveckling och resursförstärkning</t>
  </si>
  <si>
    <t xml:space="preserve">Erfarenhetsnivå </t>
  </si>
  <si>
    <t>Nivå 1 (för samtliga roller som finns på denna nivå)</t>
  </si>
  <si>
    <t>Nivå 2 (för samtliga roller som finns på denna nivå)</t>
  </si>
  <si>
    <t>Nivå 3 (för samtliga roller som finns på denna nivå)</t>
  </si>
  <si>
    <t>Pris per timme</t>
  </si>
  <si>
    <t>Antagna timmar för utvärdering av anbud</t>
  </si>
  <si>
    <t>Användarvänlighet</t>
  </si>
  <si>
    <t>Maxpoäng</t>
  </si>
  <si>
    <t>Jämförelsetal</t>
  </si>
  <si>
    <t>Maximalt prisavdrag på utvärderingspris i %</t>
  </si>
  <si>
    <t>Licens, underhåll och drift</t>
  </si>
  <si>
    <t>Avtalad tillgänglighet</t>
  </si>
  <si>
    <t xml:space="preserve">Vikt för utvärdering </t>
  </si>
  <si>
    <r>
      <rPr>
        <b/>
        <sz val="11"/>
        <color theme="1"/>
        <rFont val="Arial"/>
        <family val="2"/>
      </rPr>
      <t>A4</t>
    </r>
    <r>
      <rPr>
        <sz val="11"/>
        <color theme="1"/>
        <rFont val="Arial"/>
        <family val="2"/>
      </rPr>
      <t>: Alla dagar 00:00-24:00 (720 h/mån), max 4 timmars avbrott per månad</t>
    </r>
  </si>
  <si>
    <r>
      <rPr>
        <b/>
        <sz val="11"/>
        <color theme="1"/>
        <rFont val="Arial"/>
        <family val="2"/>
      </rPr>
      <t>A8</t>
    </r>
    <r>
      <rPr>
        <sz val="11"/>
        <color theme="1"/>
        <rFont val="Arial"/>
        <family val="2"/>
      </rPr>
      <t>: Alla dagar 00:00-24:00 (720 h/mån),  max 8 timmars avbrott per månad</t>
    </r>
  </si>
  <si>
    <r>
      <rPr>
        <b/>
        <sz val="11"/>
        <color theme="1"/>
        <rFont val="Arial"/>
        <family val="2"/>
      </rPr>
      <t>B4</t>
    </r>
    <r>
      <rPr>
        <sz val="11"/>
        <color theme="1"/>
        <rFont val="Arial"/>
        <family val="2"/>
      </rPr>
      <t>: Helgfri måndag - fredag och söndag 07:00-22:00 (360 h/mån), max 4 timmars avbrott per månad</t>
    </r>
  </si>
  <si>
    <r>
      <rPr>
        <b/>
        <sz val="11"/>
        <color theme="1"/>
        <rFont val="Arial"/>
        <family val="2"/>
      </rPr>
      <t>B8</t>
    </r>
    <r>
      <rPr>
        <sz val="11"/>
        <color theme="1"/>
        <rFont val="Arial"/>
        <family val="2"/>
      </rPr>
      <t>: Helgfri måndag - fredag och söndag 07:00-22:00 (360 h/mån), max 8 timmars avbrott per månad</t>
    </r>
  </si>
  <si>
    <r>
      <rPr>
        <b/>
        <sz val="11"/>
        <color theme="1"/>
        <rFont val="Arial"/>
        <family val="2"/>
      </rPr>
      <t>C4</t>
    </r>
    <r>
      <rPr>
        <sz val="11"/>
        <color theme="1"/>
        <rFont val="Arial"/>
        <family val="2"/>
      </rPr>
      <t>: Helgfri måndag - fredag 07:00-17:00 (180 h/mån), max 4 timmars avbrott per månad</t>
    </r>
  </si>
  <si>
    <r>
      <rPr>
        <b/>
        <sz val="11"/>
        <color theme="1"/>
        <rFont val="Arial"/>
        <family val="2"/>
      </rPr>
      <t>C8</t>
    </r>
    <r>
      <rPr>
        <sz val="11"/>
        <color theme="1"/>
        <rFont val="Arial"/>
        <family val="2"/>
      </rPr>
      <t>: Helgfri måndag - fredag 07:00-17:00 (180 h/mån), max 8 timmars avbrott per månad</t>
    </r>
  </si>
  <si>
    <t>År 1</t>
  </si>
  <si>
    <t>År 2</t>
  </si>
  <si>
    <t>År 3</t>
  </si>
  <si>
    <t>År 4</t>
  </si>
  <si>
    <t>År 5</t>
  </si>
  <si>
    <t>År 6</t>
  </si>
  <si>
    <t>Utvärderingspris för utveckling och resursförstärkning</t>
  </si>
  <si>
    <t>Viktat utvärderingspris för licens, underhåll och drift (med avseende på förhöjd avtalad tillgänglighet)</t>
  </si>
  <si>
    <t>Utvärderingspris för införandet</t>
  </si>
  <si>
    <t>Utvärderingspris för införande</t>
  </si>
  <si>
    <t>Utvärderingspris för licens, underhåll &amp; drift</t>
  </si>
  <si>
    <t>År 7</t>
  </si>
  <si>
    <t>År 8</t>
  </si>
  <si>
    <t>År 9</t>
  </si>
  <si>
    <t>Enligt Bilaga 4a - Införande och Bilaga 5a - Ersättning</t>
  </si>
  <si>
    <t>Utvärderingspris per månad för underhåll och drift</t>
  </si>
  <si>
    <t>Enligt Bilaga 4c - Utveckling, Bilaga 4d - Resursförstärkning och 5a - Ersättning</t>
  </si>
  <si>
    <t>Instruktioner för svarsmallen</t>
  </si>
  <si>
    <t>Översikt</t>
  </si>
  <si>
    <t>Färgkodning</t>
  </si>
  <si>
    <t>Flik</t>
  </si>
  <si>
    <t>Summering och uträkning av jämförelsetal</t>
  </si>
  <si>
    <t>Utvärderingsmodell beskrivs ytterligare i Anbudsinbjudan</t>
  </si>
  <si>
    <t>Beskrivning av utvärderingsmodell</t>
  </si>
  <si>
    <t xml:space="preserve">Summering </t>
  </si>
  <si>
    <t>Införande</t>
  </si>
  <si>
    <t>Förklaring</t>
  </si>
  <si>
    <t>Licens, underhåll &amp; drift</t>
  </si>
  <si>
    <t>Utveckling &amp; resursförstärkning</t>
  </si>
  <si>
    <t>Dnr: 220-1874/2017</t>
  </si>
  <si>
    <t>Bilaga 2 - Svarsmall</t>
  </si>
  <si>
    <t>Stadsledningskontoret</t>
  </si>
  <si>
    <t>Avdelning för digital utveckling</t>
  </si>
  <si>
    <t>105 35 Stockholm</t>
  </si>
  <si>
    <t>Växel 08-508 29 000</t>
  </si>
  <si>
    <t xml:space="preserve">www.stockholm.se </t>
  </si>
  <si>
    <t>Förfrågningsunderlag</t>
  </si>
  <si>
    <t>Upphandling av pedagogiskt IT-stöd för Planering och Bedömning inom Skolplattform Stockholm</t>
  </si>
  <si>
    <t>Intruktioner för ifyllande av funktionella krav och priser</t>
  </si>
  <si>
    <t>Ordinarie avtalstid</t>
  </si>
  <si>
    <t>År 10</t>
  </si>
  <si>
    <t>Ev. förlängning 1</t>
  </si>
  <si>
    <t>Ev. förlängning 2</t>
  </si>
  <si>
    <t>Ev. förlängning 3</t>
  </si>
  <si>
    <t>Ev. förl. 4</t>
  </si>
  <si>
    <t>Lösningen ska tillhandahålla information som är anpassad till vårdnadshavare utifrån skolform.</t>
  </si>
  <si>
    <t>Lösningen ska ha funktion för att skolor ska kunna anpassa vilken information som delges till vårdnadshavare.</t>
  </si>
  <si>
    <t>1.6</t>
  </si>
  <si>
    <t>1.7</t>
  </si>
  <si>
    <t>1.8</t>
  </si>
  <si>
    <t>Lösningen ska ha funktion för att tillhandahålla komplett innehåll från Skolverkets läroplaner för samtliga skolformer.</t>
  </si>
  <si>
    <t>Lösningen ska ha funktion för att koppla en planering/uppgift till en eller flera delar av Skolverkets läroplaner.</t>
  </si>
  <si>
    <t>Lösningen ska ha funktion för att skapa en planering/uppgift utan att koppla till delar av Skolverkets läroplaner.</t>
  </si>
  <si>
    <t xml:space="preserve">Lösningen ska ha funktion för att kunna skapa egna ämnes- och kursplaner exempelvis för yrkeshögskola.                                                                        </t>
  </si>
  <si>
    <t>2.6</t>
  </si>
  <si>
    <t xml:space="preserve">Lösningen ska ha funktion för att skapa, ta bort, spara, ändra, återanvända och dela en planering. </t>
  </si>
  <si>
    <t>2.7</t>
  </si>
  <si>
    <t>Lösningen ska ha funktion för att kunna välja om man vill samarbeta med en planering. Exempelvis ska man kunna välja vem/vilka som ska ingå och vem/vilka som har behörighet att ändra i planeringen.</t>
  </si>
  <si>
    <t>2.8</t>
  </si>
  <si>
    <t>2.9</t>
  </si>
  <si>
    <t>2.10</t>
  </si>
  <si>
    <t xml:space="preserve">Vid återanvändning och ändring av någon annans planering ska en ny planering skapas och ändringar ska inte göras i den ursprungliga planeringen. </t>
  </si>
  <si>
    <t>2.11</t>
  </si>
  <si>
    <t>Lösningen ska ha funktion för att pedagoger ska kunna använda samma delar av Skolverkets läroplaner flera gånger i sina planeringar.</t>
  </si>
  <si>
    <t>2.12</t>
  </si>
  <si>
    <t>2.13</t>
  </si>
  <si>
    <t>2.14</t>
  </si>
  <si>
    <t>Lösningen ska ha funktion för att kunna visa slutdatum för en uppgift/planering.</t>
  </si>
  <si>
    <t>2.15</t>
  </si>
  <si>
    <t>Lösningen ska ha funktion för att visualisera när olika uppgifter ska göras utifrån angivna tidpunkter i planeringen. Visualiseringen ska ske utifrån egna valda parametrar som exempelvis enskild elev, grupp/barngrupp/klass eller ämne/kurs.</t>
  </si>
  <si>
    <t>2.16</t>
  </si>
  <si>
    <t>2.17</t>
  </si>
  <si>
    <t>Lösningen ska ha funktion för att visa elevens kunskapsutveckling utifrån delar av Skolverkets läroplaner.</t>
  </si>
  <si>
    <t>2.18</t>
  </si>
  <si>
    <t>2.19</t>
  </si>
  <si>
    <t>2.20</t>
  </si>
  <si>
    <t>2.21</t>
  </si>
  <si>
    <t>Lösningen ska ha funktion för att se en sammanställning över de delar av Skolverkets läroplaner som ingått i den valda perioden.</t>
  </si>
  <si>
    <t>2.22</t>
  </si>
  <si>
    <t>2.23</t>
  </si>
  <si>
    <t>Lösningen ska ha funktion för att, vid förändring av en planering, ändringarna ska uppdateras i den befintligt publicerade planeringen.</t>
  </si>
  <si>
    <t>2.24</t>
  </si>
  <si>
    <t>Lösningen ska ha funktion för att avpublicera en publicerad planering.</t>
  </si>
  <si>
    <t>2.25</t>
  </si>
  <si>
    <t xml:space="preserve">Lösningen ska ha funktion för att kunna välja när en planering ska publiceras. </t>
  </si>
  <si>
    <t>2.26</t>
  </si>
  <si>
    <t>2.27</t>
  </si>
  <si>
    <t>Lösningen ska ha funktion för att kunna söka efter och titta på en planering utifrån kategorier, exempelvis namn (rubrik), nyckelord, ämne/kurs, förmågor, läsår, termin, gruppnamn, skolform, årskurs eller delar av Skolverkets läroplaner.</t>
  </si>
  <si>
    <t>Lösningen ska ha funktion för att bedöma flera elevers kunskaper samtidigt.</t>
  </si>
  <si>
    <t>Lösningen ska ha funktion för att ge elever möjlighet till självbedömning.</t>
  </si>
  <si>
    <t>Lösningen ska ha funktion för att kunna bedöma elevarbeten/barngruppens arbete som är pågående eller klara.</t>
  </si>
  <si>
    <t>Lösningen ska ha funktion för att eleven ska kunna se när hen har fått en bedömning samt vem eller vilka som utfört bedömningen.</t>
  </si>
  <si>
    <t>3.6</t>
  </si>
  <si>
    <t>Lösningen ska ha funktion för att kunna göra en bedömning mot delar av Skolverkets läroplaner som inte ursprungligen var med i planering.</t>
  </si>
  <si>
    <t>3.7</t>
  </si>
  <si>
    <t>Lösningen ska ha funktion för att ge gemensam bedömning till alla som samarbetat med en uppgift utan att behöva gå in i varje elevs underlag inför bedömning.</t>
  </si>
  <si>
    <t>3.8</t>
  </si>
  <si>
    <t>Lösningen ska ha funktion för att göra enskilda bedömningar för elever som samarbetat med en uppgift.</t>
  </si>
  <si>
    <t>3.9</t>
  </si>
  <si>
    <t>Lösningen ska ha funktion för att pedagoger ska kunna samarbeta vid bedömning.</t>
  </si>
  <si>
    <t>3.10</t>
  </si>
  <si>
    <t>3.11</t>
  </si>
  <si>
    <t>3.12</t>
  </si>
  <si>
    <t>I lösningen ska översikten över bedömningar innehålla det centrala innehåll som ingick i respektive planering.</t>
  </si>
  <si>
    <t>3.13</t>
  </si>
  <si>
    <t>Lösningen ska ha funktion för att kunna filtrera i översikten av bedömningar exempelvis på ämne, tid, mål eller delar av Skolverkets läroplaner.</t>
  </si>
  <si>
    <t>3.14</t>
  </si>
  <si>
    <t>Lösningen ska ha funktion för att visualisera bedömning för pedagog, elev och vårdnadshavare utifrån delar av Skolverkets läroplaner.</t>
  </si>
  <si>
    <t>3.15</t>
  </si>
  <si>
    <t>Lösningen ska ha funktion för att kunna metadata-tagga material som är godkänt för användning i olika sammanhang, exempelvis bilder på barn eller barngrupper.</t>
  </si>
  <si>
    <t>4.4</t>
  </si>
  <si>
    <t>4.5</t>
  </si>
  <si>
    <t>4.6</t>
  </si>
  <si>
    <t>4.7</t>
  </si>
  <si>
    <t xml:space="preserve">Lösningen ska ha funktion för att koppla delar av Skolverkets läroplaner för flera ämnen/kurser i en planering. </t>
  </si>
  <si>
    <t>Maxpris per timme</t>
  </si>
  <si>
    <t xml:space="preserve">I lösningen ska pedagogen kunna se Skolverkets läroplan för relevant skolform.    </t>
  </si>
  <si>
    <t xml:space="preserve">Anbudsgivaren rekommenderas att noga läsa de instruktioner som finns på detta arbetsblad innan ifyllnad påbörjas. </t>
  </si>
  <si>
    <t xml:space="preserve">Anbud vars priser baseras på villkor om volymgarantier från Stadens sida kommer inte att utvärderas. </t>
  </si>
  <si>
    <t>4.3</t>
  </si>
  <si>
    <t>Antagande antal Aktiva användare 0 - 40 000</t>
  </si>
  <si>
    <t>Antagande antal Aktiva användare 40 001 - 60 000</t>
  </si>
  <si>
    <t>Antagande antal Aktiva användare &gt;60 000</t>
  </si>
  <si>
    <t>Månadspris per Aktiv användare för 40 001 - 60 000 Aktiva användare</t>
  </si>
  <si>
    <t>Månadspris per Aktiv användare för &gt;60 000 Aktiva användare</t>
  </si>
  <si>
    <t>4.8</t>
  </si>
  <si>
    <t>Release 1</t>
  </si>
  <si>
    <t>Release 2</t>
  </si>
  <si>
    <t>Lösningen ska tillgodose Samtliga skolformer: Förskola, grundskola, grundsärskola, gymnasieskola, gymnasiesärskola och vuxenutbildning som innefattar komvux, särskild utbildning för vuxna, svenska för invandrare och yrkeshögskola.</t>
  </si>
  <si>
    <t>Lösningen ska ha funktion för att erhålla statistik. Exempelvis ska man kunna ta fram statistik på skolnivå, skolformsvis eller på centralnivå.</t>
  </si>
  <si>
    <t>Lösningen ska ha funktion för att kunna skriva ut information presenterad på bildskärm enligt ett anpassat format. Exempelvis skrivs ut utan menyer och webbadresser med en storlek anpassat till A4 format.</t>
  </si>
  <si>
    <t>Lösningen ska ha funktion för sammanställning av de delar av Skolverkets läroplaner som elever/barngrupp fått möjlighet att arbeta mot samt hur många gånger.</t>
  </si>
  <si>
    <t>Lösningen ska ha funktion för att kunna revidera en redan publicerad planering där användaren styr när ändringarna ska publiceras.</t>
  </si>
  <si>
    <t>4.9</t>
  </si>
  <si>
    <t>Lösningen ska kunna tillgängliggöra statistik för antal Aktiva användare till Staden.</t>
  </si>
  <si>
    <t>Lösningen ska kunna tillgängliggöra rådata, för att exempelvis möjliggöra för rektorer eller dylikt att ta fram egen statistik för att följa upp verksamheten.</t>
  </si>
  <si>
    <t>Kontroll pris för införande</t>
  </si>
  <si>
    <t>Kontroll licens, underhåll &amp; drift</t>
  </si>
  <si>
    <t>Kontroll utveckling &amp; resurs-förstärkning</t>
  </si>
  <si>
    <t>Sammanställd kontroll</t>
  </si>
  <si>
    <t>Svarsalternativ Summering - användarvänlighet</t>
  </si>
  <si>
    <t>Svarsalternativ Summering - integrationer</t>
  </si>
  <si>
    <t>Lösningen ska ha funktion för att visa, skapa, lokalt spara och skriva ut rapporter via egenvalda parametrar. Exempelvis ta ut rapporter på antal planeringar/bedömningar per elev, klass, ämne, skola eller skolform.</t>
  </si>
  <si>
    <t>Lösningen ska ha funktion för att bedöma/utvärdera utifrån respektive skolforms läroplan.</t>
  </si>
  <si>
    <r>
      <t xml:space="preserve">Poängen för integration mot befintliga system i Skolplattformen tilldelas av en utvärderingsgrupp utsedd av Staden. Anbudsgivaren har här möjlighet att simulera med olika poäng för att uppskatta slutgiltigt jämförelsetal. De valbara poängen motsvarar de olika antal poäng som kan erhållas, beskrivet i </t>
    </r>
    <r>
      <rPr>
        <i/>
        <sz val="11"/>
        <rFont val="Aruial"/>
      </rPr>
      <t>Anbudsinbjudan</t>
    </r>
    <r>
      <rPr>
        <sz val="11"/>
        <rFont val="Aruial"/>
      </rPr>
      <t>.</t>
    </r>
  </si>
  <si>
    <t>Lösningen ska ha funktion för att visa vyer som är anpassade och innehållsrelevanta för användarna. Exempelvis visas för pedagog, mentor, utbildningsledare, administratör, rektor/förskolechef, eller handläggare på central nivå.</t>
  </si>
  <si>
    <t>1. Övergripande</t>
  </si>
  <si>
    <t>2. Planering</t>
  </si>
  <si>
    <t>3. Bedömning</t>
  </si>
  <si>
    <t>Röda celler indikerar att cellen inte är ifylld</t>
  </si>
  <si>
    <t>Röda celler indikerar att cellen inte är ifylld.</t>
  </si>
  <si>
    <t>Blå celler är till för att anbudsgivaren ska kunna simulera utfallet av olika poäng.</t>
  </si>
  <si>
    <t>Färgkodningen ska ses som ett hjälpmedel för anbudsgivaren där grön markering indikerar att celler ifyllts med ett värde som kommer accepteras av Staden, men det är ingen garanti för att det angivna svaret kommer accepteras. Anbudsgivaren ansvarar för att det lämnade anbudet är korrekt ifyllt och uppmanas därför att noga kontrollera att svar är korrekt ifyllda.</t>
  </si>
  <si>
    <t>4. Teknik och integrationer</t>
  </si>
  <si>
    <t>I översikten över alla elevens/barngruppens aktuella planeringar ska elev, pedagog och vårdnadshavare kunna välja en mer detaljerad vy av respektive planering.</t>
  </si>
  <si>
    <t>I lösningen ska elev, pedagog och vårdnadshavare kunna filtrera översikten över elevens/barngruppens aktuella planeringar. Exempelvis filtrera planering efter ämnen, strävansmål eller start/slutdatum.</t>
  </si>
  <si>
    <t>Lösningen ska ha funktion för att välja spara utan att publicera vid ändring av en ej publicerad planering.</t>
  </si>
  <si>
    <t>Lösningen ska ha funktion för att pedagoger ska kunna få en översikt över bedömningar för en hel undervisningsgrupp.</t>
  </si>
  <si>
    <t>Lösning ska kunna importera information om användare, grupper och roller från Stockholms stads Active Directory (AD).</t>
  </si>
  <si>
    <t>Lösningen ska tillhandahålla information till Elevdokumentation, i syfte att kunna visa en bedömningsöversikt från Lösningen i Elevdokumentation.</t>
  </si>
  <si>
    <t>1.9</t>
  </si>
  <si>
    <t>Lösningen ska ha funktion för att infoga bilder, mediafiler och länkar samt bifoga/länka dokumentfiler.</t>
  </si>
  <si>
    <t>Observera att angivna volymer endast är avsedda för anbudsutvärdering och inte utgör någon utfästelse om faktiska volymer från Stadens sida.</t>
  </si>
  <si>
    <t>Lösningen ska ha funktion för att exempelvis pedagog, rektor/förskolechef eller handläggare på central nivå ska kunna söka efter och titta på delade planeringar exempelvis inom sin egen skola eller från andra skolor inom Stockholms stad.</t>
  </si>
  <si>
    <t>Lösningen ska ha funktion för att ge en översikt över elevs/barngrupps bedömningar som kan visas för elev, pedagog, rektor/förskolechef, handläggare på central nivå och vårdnadshavare.</t>
  </si>
  <si>
    <t>Ragnar Östbergs Plan 1</t>
  </si>
  <si>
    <t>Pris för införande inklusive utveckling och implementering av integrationer</t>
  </si>
  <si>
    <t>Lösningen ska ha funktion för att automatiskt kunna notifiera berörda system och/eller användare när förändringar i planering och bedömningsverktyget skett. Notifieringar ska kunna skickas via XML-baserade format eller JSON.</t>
  </si>
  <si>
    <t>Lösningen ska vara integrerad med Microsoft Teams för Office 365 Education.*</t>
  </si>
  <si>
    <t>Release 1*</t>
  </si>
  <si>
    <t>Release 1**</t>
  </si>
  <si>
    <t>Lösningen ska stödja användande av djuplänkar och kunna tillhandahålla länkar till andra system. Åtminstone ska genomförda bedömningar och planeringar kunna tillhandahållas via länk.</t>
  </si>
  <si>
    <t>De funktionella kraven är uppdelade i fyra områden: Övergripande, Planering, Bedömning samt Teknik och integrationer</t>
  </si>
  <si>
    <t>Lösningen ska vara förberedd för och kunna integreras med andra Molntjänster för pedagogiskt genomförande, exempelvis Google G Suite for Education, i syfte att erhålla motsvarande funktionalitet som vid integration med Microsoft Teams för Office 365 Education.</t>
  </si>
  <si>
    <t>Lösningen ska ha funktion för att koppla planering/uppgift i Lösningen till uppgifter i Microsoft Teams för Office 365 Education. Exempelvis ska det framgå i Lösningen när en elev har lämnat in en uppgift i Microsoft Teams för Office 365 Education.**</t>
  </si>
  <si>
    <r>
      <t xml:space="preserve">Innehåll - </t>
    </r>
    <r>
      <rPr>
        <sz val="11"/>
        <color theme="0"/>
        <rFont val="Arial"/>
        <family val="2"/>
      </rPr>
      <t>Denna bilaga utgör en svarsmall för ifyllnad av anbudsgivarens priser samt innehåller en redogörelse av de funktionella kraven. De svar som anbudsgivaren lämnar i denna bilaga är bindande och kommer att gälla under hela kontraktsperioden. Bilagan ska accepteras i sin helhet och samtliga krav ska uppfyllas.</t>
    </r>
  </si>
  <si>
    <t>I fliken "Funktionella krav" anges de funktionella kraven. Kraven ger inga poäng till utvärderingsmodellen, men är obligatoriska för Leverantören.</t>
  </si>
  <si>
    <t>I fliken "Summering" summeras de data som anges i flikarna "Införande", "Licens, underhåll &amp; drift" och "Utveckling &amp; resursförstärkning". Anbudsgivaren kan här utläsa sitt förväntade jämförelsetal.</t>
  </si>
  <si>
    <t>I fliken "Införande" ska anbudsgivaren fylla i sitt fastpris för Införande (inklusive integrationer).</t>
  </si>
  <si>
    <t>I fliken "Licens, underhåll &amp; drift" ska anbudsgivaren fylla i sina priser för Licens, underhåll &amp; drift.</t>
  </si>
  <si>
    <t>Anbudsgivaren rekommenderas att börja med att noggrant läsa igenom de funktionella kraven, för att sedan fylla i priserna.
Varje flik innehåller till höger en beskrivning av flikens innehåll och vad som i förekommande fall ska fyllas i.
När alla celler som ska fyllas i av anbudsgivaren är ifyllda visar rutan till höger grönt.</t>
  </si>
  <si>
    <r>
      <t xml:space="preserve">Gula celler innebär att den offererade lösningen ska innefatta denna funktionalitet vid anbudstillfället och att leverantören kan demonstrera detta vid </t>
    </r>
    <r>
      <rPr>
        <i/>
        <sz val="11"/>
        <color theme="1"/>
        <rFont val="Calibri"/>
        <family val="2"/>
        <scheme val="minor"/>
      </rPr>
      <t>Systemdemonstration 1</t>
    </r>
    <r>
      <rPr>
        <sz val="11"/>
        <color theme="1"/>
        <rFont val="Calibri"/>
        <family val="2"/>
        <scheme val="minor"/>
      </rPr>
      <t>.</t>
    </r>
  </si>
  <si>
    <r>
      <t xml:space="preserve">Gula celler innebär att den offererade lösningen ska innefatta denna funktionalitet vid anbudstillfället och att leverantören kan demonstrera detta vid </t>
    </r>
    <r>
      <rPr>
        <i/>
        <sz val="11"/>
        <color theme="1"/>
        <rFont val="Arial"/>
        <family val="2"/>
      </rPr>
      <t>Systemdemonstration 1.</t>
    </r>
  </si>
  <si>
    <t>De volymer som kommer utgöra grund för beräkningarna är gjorda av Staden och finns beskrivna i denna svarsmall under respektive flik.</t>
  </si>
  <si>
    <t>Integration mot befintliga system inom Skolplattformen</t>
  </si>
  <si>
    <t xml:space="preserve">Utvärderingspris består av summan av priserna från flikarna "Införande", "Licens, underhåll &amp; drift" och "Utveckling &amp; resursförstärkning". Samtliga priser i svarsmallen ska anges i SEK och exklusive mervärdesskatt. </t>
  </si>
  <si>
    <t>Erhållen poäng</t>
  </si>
  <si>
    <t>Uträkning av jämförelsetal</t>
  </si>
  <si>
    <t>Prisavdrag i kronor på utvärderingspris</t>
  </si>
  <si>
    <r>
      <rPr>
        <b/>
        <sz val="11"/>
        <color theme="1"/>
        <rFont val="Arial"/>
        <family val="2"/>
      </rPr>
      <t>Anbudsgivaren fyller inte i något i denna flik. Inlämnat anbud innebär att anbudsgivaren accepterar samtliga funktionella krav.</t>
    </r>
    <r>
      <rPr>
        <sz val="11"/>
        <color theme="1"/>
        <rFont val="Arial"/>
        <family val="2"/>
      </rPr>
      <t xml:space="preserve">
</t>
    </r>
    <r>
      <rPr>
        <sz val="11"/>
        <rFont val="Arial"/>
        <family val="2"/>
      </rPr>
      <t>Samtliga krav är indelade i två kravgrupper: Release 1 och Release 2.</t>
    </r>
    <r>
      <rPr>
        <sz val="11"/>
        <color rgb="FFFF0000"/>
        <rFont val="Arial"/>
        <family val="2"/>
      </rPr>
      <t xml:space="preserve">
</t>
    </r>
    <r>
      <rPr>
        <sz val="11"/>
        <rFont val="Arial"/>
        <family val="2"/>
      </rPr>
      <t>- Release 1: Lösningen innefattar denna funktionalitet senast till Avtalad leveransdag 29 juni 2018.
- Release 2: Lösningen innefattar denna funktionalitet senast till Avtalad leveransdag 21 december 2018.</t>
    </r>
    <r>
      <rPr>
        <sz val="11"/>
        <color theme="1"/>
        <rFont val="Arial"/>
        <family val="2"/>
      </rPr>
      <t xml:space="preserve">
</t>
    </r>
    <r>
      <rPr>
        <sz val="11"/>
        <rFont val="Arial"/>
        <family val="2"/>
      </rPr>
      <t xml:space="preserve">De gulmarkerade kraven är funktionalitet som ska innefattas av Leverantörens offererade lösning vid anbudstillfället och att leverantören kan demonstrera detta vid </t>
    </r>
    <r>
      <rPr>
        <i/>
        <sz val="11"/>
        <rFont val="Arial"/>
        <family val="2"/>
      </rPr>
      <t>Systemdemonstration 1</t>
    </r>
    <r>
      <rPr>
        <sz val="11"/>
        <rFont val="Arial"/>
        <family val="2"/>
      </rPr>
      <t xml:space="preserve"> (se Anbudsinbjudan för vidare förklaring av </t>
    </r>
    <r>
      <rPr>
        <i/>
        <sz val="11"/>
        <rFont val="Arial"/>
        <family val="2"/>
      </rPr>
      <t>Systemdemonstration 1 och 2</t>
    </r>
    <r>
      <rPr>
        <sz val="11"/>
        <rFont val="Arial"/>
        <family val="2"/>
      </rPr>
      <t>).</t>
    </r>
  </si>
  <si>
    <t>Enligt Bilaga 4b - Helhetsåtagande underhåll &amp; drift, Bilaga 4g - Servicenivåer och viten och Bilaga 5a - Ersättning</t>
  </si>
  <si>
    <t>Månadspris per Aktiv användare för 0 - 40 000 Aktiva användare</t>
  </si>
  <si>
    <r>
      <rPr>
        <b/>
        <sz val="11"/>
        <color theme="1"/>
        <rFont val="Arial"/>
        <family val="2"/>
      </rPr>
      <t xml:space="preserve">Anbudsgivaren fyller cell i C9-C11 </t>
    </r>
    <r>
      <rPr>
        <sz val="11"/>
        <color theme="1"/>
        <rFont val="Arial"/>
        <family val="2"/>
      </rPr>
      <t xml:space="preserve">månadspris per Aktiv användare för år 1, som kommer att gälla år 1-10. 
Anbudsgivaren anger månadspris per Aktiv användare för användare upp till och med 40 000 i cell C9, månadspris per Aktiv användare för användare utöver 40 000 upp till och med 60 000 i cell C10 och månadspris per Aktiv användare för användare utöver 60 000 i cell C11. 
</t>
    </r>
    <r>
      <rPr>
        <b/>
        <sz val="11"/>
        <color theme="1"/>
        <rFont val="Arial"/>
        <family val="2"/>
      </rPr>
      <t>OBS!</t>
    </r>
    <r>
      <rPr>
        <sz val="11"/>
        <color theme="1"/>
        <rFont val="Arial"/>
        <family val="2"/>
      </rPr>
      <t xml:space="preserve"> Månadspris per Aktiv användare för &gt;40 000 - 60 000 användare får inte överstiga månadspris per Aktiv användare för 0-40 000 användare. Månadspris per Aktiv användare för &gt;60 000 användare får inte överstiga månadspris per Aktiv användare för &gt;40 000 - 60 000.</t>
    </r>
  </si>
  <si>
    <t>Förklaring och villkor</t>
  </si>
  <si>
    <r>
      <rPr>
        <b/>
        <sz val="11"/>
        <color theme="1"/>
        <rFont val="Arial"/>
        <family val="2"/>
      </rPr>
      <t xml:space="preserve">Anbudsgivaren fyller i cell C22-C26 </t>
    </r>
    <r>
      <rPr>
        <sz val="11"/>
        <color theme="1"/>
        <rFont val="Arial"/>
        <family val="2"/>
      </rPr>
      <t xml:space="preserve">procentuellt pristillägg för underhålls- och driftstjänsten relativt C8 för höjd avtalad tillgänglighet enligt </t>
    </r>
    <r>
      <rPr>
        <i/>
        <sz val="11"/>
        <color theme="1"/>
        <rFont val="Arial"/>
        <family val="2"/>
      </rPr>
      <t>Bilaga 4g - Servicenivåer</t>
    </r>
    <r>
      <rPr>
        <sz val="11"/>
        <color theme="1"/>
        <rFont val="Arial"/>
        <family val="2"/>
      </rPr>
      <t>. Värdet ska anges i % och gäller för hela kontraktets löptid. Här anges hur mycket mer ersättning anbudsgivaren begär för att höja servicenivåerna.</t>
    </r>
  </si>
  <si>
    <r>
      <rPr>
        <b/>
        <sz val="11"/>
        <rFont val="Aruial"/>
      </rPr>
      <t>Anbudsgivaren ska ange timpriserna i cell C7-C9</t>
    </r>
    <r>
      <rPr>
        <sz val="11"/>
        <rFont val="Aruial"/>
      </rPr>
      <t xml:space="preserve"> för de olika rollerna/erfarenhetsnivåerna (angivna i </t>
    </r>
    <r>
      <rPr>
        <i/>
        <sz val="11"/>
        <rFont val="Aruial"/>
      </rPr>
      <t xml:space="preserve">Bilaga 4c - Utveckling </t>
    </r>
    <r>
      <rPr>
        <sz val="11"/>
        <rFont val="Aruial"/>
      </rPr>
      <t>och</t>
    </r>
    <r>
      <rPr>
        <i/>
        <sz val="11"/>
        <rFont val="Aruial"/>
      </rPr>
      <t xml:space="preserve"> Bilaga 4d - Resursförstärkning)</t>
    </r>
    <r>
      <rPr>
        <sz val="11"/>
        <rFont val="Aruial"/>
      </rPr>
      <t xml:space="preserve">. I utvärderingssyfte finns ett antal timmar angivna per roll och erfarenhetsnivå. Antalet timmar är en uppskattad volym av antalet timmar under hela avtalets löptid. De angivna volymerna utgör endast grund för beräkningen av utvärderingspriset. De utgör inte någon utfästelse från Stadens sida om faktiska volymer. 
</t>
    </r>
    <r>
      <rPr>
        <b/>
        <sz val="11"/>
        <rFont val="Aruial"/>
      </rPr>
      <t xml:space="preserve">OBS!! </t>
    </r>
    <r>
      <rPr>
        <sz val="11"/>
        <rFont val="Aruial"/>
      </rPr>
      <t>Angivna timpriser får inte överstiga Maxpris per timme. Maxpris per timme anger det maximala pris som tillåts för respektive erfarenhetsnivå.</t>
    </r>
  </si>
  <si>
    <t>I lösningens anpassning till förskolan ska det vara möjligt för vårdnadshavare att ge återkoppling på information. Exempelvis återkoppla på bedömningar som har delats med vårdnadshavare.</t>
  </si>
  <si>
    <t>1.10</t>
  </si>
  <si>
    <t>4.10</t>
  </si>
  <si>
    <t>Lösningen ska kunna kommunicera med Stadens nät via en säker anslutning baserat på VPN.</t>
  </si>
  <si>
    <t>Måluppfyllelsegrad i %</t>
  </si>
  <si>
    <t>Lösningen ska vara integrerad med Barn- och elevregisteret och Microsoft Teams för Office 365 Education*** i syfte att automatiskt importera undervisningsgrupper och klasser per skolform, samt tillhörande information kopplad till elev, personal, enhet, grupp/klass, kurs/ämne och behörighet.</t>
  </si>
  <si>
    <t>* Förutsättningen för att krav 4.1 ska införas i Release 1 är att Microsoft har tillgängliggjort officiella API:er för Microsoft Teams för Office 365 Education senast tre månader innan Avtalad leveransdag för Release 1. För det fall de officiella API:erna tillgängliggörs senare ska krav 4.1 istället införas i Release 2. För det fall krav 4.1 istället ska införas i Release 2 förutsätter detta att Microsoft har tillgängliggjort officiella API:er för Microsoft Teams för Office 365 Education senast tre månader innan Avtalad leveransdag för Release 2. Skulle så inte ske ska Parterna komma överens om hur och när krav 4.1 ska realiseras.
**De förutsättningar som gäller för 4.1 ovan gäller även för Krav 4.3.
***De förutsättningar som gäller för 4.1 ovan gäller även för den del av 4.6 som avser Microsoft Teams för Office 365 Education</t>
  </si>
  <si>
    <t xml:space="preserve">Lösningen ska ha funktion för att återanvända en egen eller någon annans planering exempelvis inom sin egen skola eller från andra skolor inom Stockholms stad. </t>
  </si>
  <si>
    <t>Påslag i % av priset för nivå C8</t>
  </si>
  <si>
    <t>Pris i % av nivå C8</t>
  </si>
  <si>
    <t>I fliken "Utveckling &amp; resursförstärkning" ska anbudsgivaren fylla i sina timpriser för Utveckling &amp; resursförstärkning.</t>
  </si>
  <si>
    <t>Gröna celler indikerar att cellen är korrekt ifylld</t>
  </si>
  <si>
    <t>Gröna celler indikerar att cellen är korrekt ifylld.</t>
  </si>
  <si>
    <t>Utvärderingspris och poäng genererar tillsammans ett jämförelsetal per anbudsgivare.</t>
  </si>
  <si>
    <t>1. Utvärderingspris</t>
  </si>
  <si>
    <t>2. Användarvänlighet</t>
  </si>
  <si>
    <t>3. Integration mot befintliga system inom Skolplattformen</t>
  </si>
  <si>
    <t>För vissa prisparametrar tillämpas volymantaganden för att ett utvärderingspris ska kunna tas fram.</t>
  </si>
  <si>
    <t>Pris för införande</t>
  </si>
  <si>
    <t>Utvärderingspriset utgörs av pris för Införande, pris för Licens, underhåll och drift samt Utveckling och resursförstärkning.</t>
  </si>
  <si>
    <r>
      <t xml:space="preserve">OBS!
Undvik att kopiera och klistra in värdet i celler. Detta gör att den stödjande formateringen kan sluta fungera!
</t>
    </r>
    <r>
      <rPr>
        <i/>
        <sz val="12"/>
        <color rgb="FFC00000"/>
        <rFont val="Arial"/>
        <family val="2"/>
      </rPr>
      <t>Om detta inträffar, 
öppna upp svarsmallen på nytt.</t>
    </r>
  </si>
  <si>
    <t>Måluppfyllelsegraden är baserad på hur stor del utvärderingspoäng anbudsgivaren uppfyller.
Måluppfyllelsegrad = Total erhållen poäng/total maxpoäng (Maximal måluppfyllelsegrad = 1,0) i %
Sedan visas maximalt procentuellt prisavdrag som anbudsgivaren kan uppnå vid 100% måluppfyllelse.
Vidare visas det prisavdrag i kronor som anbudsgivaren uppnår med aktuell ifyllnad i svarsmallen.
Prisavdrag i kronor = Utvärderingspris * Måluppfyllelsegrad i %</t>
  </si>
  <si>
    <t>Lösningen ska ha funktion för att publicera en planering till berörd elev, grupp/barngrupp eller klass.</t>
  </si>
  <si>
    <t>Lösningen ska ha funktion för att elev, pedagog och vårdnadshavare ska kunna se en översikt över elevens/barngruppens aktuella planeringar.</t>
  </si>
  <si>
    <r>
      <rPr>
        <b/>
        <sz val="11"/>
        <color theme="1"/>
        <rFont val="Aruial"/>
      </rPr>
      <t>Anbudsgivaren anger ett totalpris för införandet i cell C7.</t>
    </r>
    <r>
      <rPr>
        <sz val="11"/>
        <color theme="1"/>
        <rFont val="Aruial"/>
      </rPr>
      <t xml:space="preserve"> Priset är inklusive integrationsarbete mot befintliga system inom Skolplattformen. För detaljer, se </t>
    </r>
    <r>
      <rPr>
        <i/>
        <sz val="11"/>
        <color theme="1"/>
        <rFont val="Aruial"/>
      </rPr>
      <t>Bilaga 4a - Införande</t>
    </r>
    <r>
      <rPr>
        <sz val="11"/>
        <color theme="1"/>
        <rFont val="Aruial"/>
      </rPr>
      <t xml:space="preserve"> och </t>
    </r>
    <r>
      <rPr>
        <i/>
        <sz val="11"/>
        <color theme="1"/>
        <rFont val="Aruial"/>
      </rPr>
      <t>Bilaga 6 - Skolplattformens arkitektur</t>
    </r>
    <r>
      <rPr>
        <sz val="11"/>
        <color theme="1"/>
        <rFont val="Aruial"/>
      </rPr>
      <t>.</t>
    </r>
  </si>
  <si>
    <r>
      <t xml:space="preserve">Poängen för användarvänlighet tilldelas av en utvärderingsgrupp med representanter från samtliga skolformer. Anbudsgivaren har här möjlighet att simulera med olika poäng för att uppskatta slutgiltigt jämförelsetal. Det är möjligt att erhålla mellan 0 och 100 poäng, beskrivet i </t>
    </r>
    <r>
      <rPr>
        <i/>
        <sz val="11"/>
        <rFont val="Aruial"/>
      </rPr>
      <t>Anbudsinbjudan</t>
    </r>
    <r>
      <rPr>
        <sz val="11"/>
        <rFont val="Aruial"/>
      </rPr>
      <t>.</t>
    </r>
  </si>
  <si>
    <t>Total maxpoäng för tilldelningkriterier</t>
  </si>
  <si>
    <t>Total erhållen poäng för tilldelningkriterier</t>
  </si>
  <si>
    <t>Från respektive anbudsgivares utvärderingspris dras ett prisavdrag beroende på hur stor del av tilldelningskriterierna 2. och 3. är uppfyllda.</t>
  </si>
  <si>
    <r>
      <t xml:space="preserve">Utvärderingsmodellen består av tre tilldelningskriterier och beskrivs ytterligare i kapitel 6 i </t>
    </r>
    <r>
      <rPr>
        <i/>
        <sz val="11"/>
        <color theme="1"/>
        <rFont val="Calibri"/>
        <family val="2"/>
        <scheme val="minor"/>
      </rPr>
      <t>Anbudsinbjudan.</t>
    </r>
  </si>
  <si>
    <t>Poäng till utvärderingsmodellen erhålls enbart från utvärdering av tilldelningskriterier 2. och 3. Således tilldelas inga poäng för uppfyllelse av funktionella krav.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</si>
</sst>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r&quot;_-;\-* #,##0.00\ &quot;kr&quot;_-;_-* &quot;-&quot;??\ &quot;kr&quot;_-;_-@_-"/>
    <numFmt numFmtId="164" formatCode="_-* #,##0\ [$kr-41D]_-;\-* #,##0\ [$kr-41D]_-;_-* &quot;-&quot;??\ [$kr-41D]_-;_-@_-"/>
    <numFmt numFmtId="165" formatCode="_-* #,##0\ &quot;kr&quot;_-;\-* #,##0\ &quot;kr&quot;_-;_-* &quot;-&quot;??\ &quot;kr&quot;_-;_-@_-"/>
    <numFmt numFmtId="166" formatCode="_-* #,##0.00\ [$kr-41D]_-;\-* #,##0.00\ [$kr-41D]_-;_-* &quot;-&quot;??\ [$kr-41D]_-;_-@_-"/>
    <numFmt numFmtId="167" formatCode="#,##0\ &quot;kr&quot;"/>
    <numFmt numFmtId="168" formatCode="_(&quot;$&quot;* #,##0.00_);_(&quot;$&quot;* \(#,##0.00\);_(&quot;$&quot;* &quot;-&quot;??_);_(@_)"/>
    <numFmt numFmtId="169" formatCode="&quot;kl &quot;hh:mm:ss;@"/>
  </numFmts>
  <fonts count="52">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6"/>
      <color theme="0"/>
      <name val="Arial"/>
      <family val="2"/>
    </font>
    <font>
      <sz val="11"/>
      <color theme="1"/>
      <name val="Arial"/>
      <family val="2"/>
    </font>
    <font>
      <b/>
      <sz val="16"/>
      <color theme="0"/>
      <name val="Arial"/>
      <family val="2"/>
    </font>
    <font>
      <sz val="11"/>
      <color rgb="FFFF0000"/>
      <name val="Arial"/>
      <family val="2"/>
    </font>
    <font>
      <sz val="12"/>
      <color theme="1"/>
      <name val="Arial"/>
      <family val="2"/>
    </font>
    <font>
      <b/>
      <sz val="11"/>
      <color theme="1"/>
      <name val="Arial"/>
      <family val="2"/>
    </font>
    <font>
      <sz val="11"/>
      <name val="Arial"/>
      <family val="2"/>
    </font>
    <font>
      <sz val="11"/>
      <color theme="1"/>
      <name val="Aruial"/>
    </font>
    <font>
      <b/>
      <sz val="11"/>
      <color theme="1"/>
      <name val="Aruial"/>
    </font>
    <font>
      <b/>
      <sz val="12"/>
      <color theme="1"/>
      <name val="Arial"/>
      <family val="2"/>
    </font>
    <font>
      <b/>
      <sz val="12"/>
      <name val="Arial"/>
      <family val="2"/>
    </font>
    <font>
      <b/>
      <sz val="11"/>
      <name val="Arial"/>
      <family val="2"/>
    </font>
    <font>
      <i/>
      <sz val="11"/>
      <name val="Arial"/>
      <family val="2"/>
    </font>
    <font>
      <i/>
      <sz val="11"/>
      <color theme="1"/>
      <name val="Arial"/>
      <family val="2"/>
    </font>
    <font>
      <b/>
      <sz val="12"/>
      <name val="Aruial"/>
    </font>
    <font>
      <b/>
      <i/>
      <sz val="10"/>
      <color theme="0"/>
      <name val="Arial"/>
      <family val="2"/>
    </font>
    <font>
      <i/>
      <sz val="11"/>
      <color theme="1"/>
      <name val="Calibri"/>
      <family val="2"/>
      <scheme val="minor"/>
    </font>
    <font>
      <sz val="11"/>
      <color theme="0"/>
      <name val="Calibri"/>
      <family val="2"/>
      <scheme val="minor"/>
    </font>
    <font>
      <b/>
      <sz val="14"/>
      <color theme="0"/>
      <name val="Arial"/>
      <family val="2"/>
    </font>
    <font>
      <b/>
      <sz val="12"/>
      <color theme="0"/>
      <name val="Arial"/>
      <family val="2"/>
    </font>
    <font>
      <sz val="10"/>
      <color theme="0"/>
      <name val="Arial"/>
      <family val="2"/>
    </font>
    <font>
      <sz val="10"/>
      <name val="Arial"/>
      <family val="2"/>
    </font>
    <font>
      <b/>
      <sz val="28"/>
      <color theme="0"/>
      <name val="Arial"/>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i/>
      <sz val="14"/>
      <color theme="0"/>
      <name val="Arial"/>
      <family val="2"/>
    </font>
    <font>
      <i/>
      <sz val="14"/>
      <color theme="0"/>
      <name val="Arial"/>
      <family val="2"/>
    </font>
    <font>
      <b/>
      <sz val="11"/>
      <color theme="0"/>
      <name val="Arial"/>
      <family val="2"/>
    </font>
    <font>
      <sz val="11"/>
      <color theme="0"/>
      <name val="Arial"/>
      <family val="2"/>
    </font>
    <font>
      <b/>
      <i/>
      <sz val="12"/>
      <color theme="1"/>
      <name val="Arial"/>
      <family val="2"/>
    </font>
    <font>
      <sz val="11"/>
      <name val="Aruial"/>
    </font>
    <font>
      <b/>
      <sz val="11"/>
      <name val="Aruial"/>
    </font>
    <font>
      <i/>
      <sz val="11"/>
      <name val="Aruial"/>
    </font>
    <font>
      <b/>
      <sz val="16"/>
      <color rgb="FFC00000"/>
      <name val="Arial"/>
      <family val="2"/>
    </font>
    <font>
      <i/>
      <sz val="11"/>
      <color theme="1"/>
      <name val="Aruial"/>
    </font>
    <font>
      <i/>
      <sz val="12"/>
      <color rgb="FFC00000"/>
      <name val="Arial"/>
      <family val="2"/>
    </font>
    <font>
      <b/>
      <sz val="12"/>
      <color theme="1"/>
      <name val="Calibri"/>
      <family val="2"/>
      <scheme val="minor"/>
    </font>
  </fonts>
  <fills count="4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5"/>
        <bgColor indexed="64"/>
      </patternFill>
    </fill>
    <fill>
      <patternFill patternType="solid">
        <fgColor rgb="FF00B050"/>
        <bgColor indexed="64"/>
      </patternFill>
    </fill>
    <fill>
      <patternFill patternType="solid">
        <fgColor rgb="FF289D93"/>
        <bgColor indexed="64"/>
      </patternFill>
    </fill>
    <fill>
      <patternFill patternType="solid">
        <fgColor rgb="FFB6D7D3"/>
        <bgColor indexed="64"/>
      </patternFill>
    </fill>
    <fill>
      <patternFill patternType="solid">
        <fgColor theme="0"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7" tint="0.59999389629810485"/>
        <bgColor indexed="64"/>
      </patternFill>
    </fill>
  </fills>
  <borders count="92">
    <border>
      <left/>
      <right/>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style="medium">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diagonal/>
    </border>
    <border>
      <left/>
      <right/>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34998626667073579"/>
      </bottom>
      <diagonal/>
    </border>
    <border>
      <left style="medium">
        <color theme="0" tint="-0.34998626667073579"/>
      </left>
      <right/>
      <top/>
      <bottom style="thin">
        <color theme="0" tint="-0.249977111117893"/>
      </bottom>
      <diagonal/>
    </border>
    <border>
      <left/>
      <right/>
      <top/>
      <bottom style="thin">
        <color theme="0" tint="-0.249977111117893"/>
      </bottom>
      <diagonal/>
    </border>
    <border>
      <left/>
      <right style="medium">
        <color theme="0" tint="-0.34998626667073579"/>
      </right>
      <top/>
      <bottom style="thin">
        <color theme="0" tint="-0.249977111117893"/>
      </bottom>
      <diagonal/>
    </border>
    <border>
      <left style="medium">
        <color theme="0" tint="-0.34998626667073579"/>
      </left>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top style="thick">
        <color theme="0" tint="-0.499984740745262"/>
      </top>
      <bottom style="thin">
        <color theme="0" tint="-0.34998626667073579"/>
      </bottom>
      <diagonal/>
    </border>
    <border>
      <left style="thin">
        <color theme="0" tint="-0.34998626667073579"/>
      </left>
      <right style="thin">
        <color theme="0" tint="-0.34998626667073579"/>
      </right>
      <top style="thick">
        <color theme="0" tint="-0.499984740745262"/>
      </top>
      <bottom style="thin">
        <color theme="0" tint="-0.34998626667073579"/>
      </bottom>
      <diagonal/>
    </border>
    <border>
      <left style="thin">
        <color theme="0" tint="-0.34998626667073579"/>
      </left>
      <right style="medium">
        <color theme="0" tint="-0.34998626667073579"/>
      </right>
      <top style="thick">
        <color theme="0" tint="-0.499984740745262"/>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medium">
        <color theme="0" tint="-0.34998626667073579"/>
      </left>
      <right style="thin">
        <color theme="0" tint="-0.34998626667073579"/>
      </right>
      <top style="thin">
        <color theme="0" tint="-0.34998626667073579"/>
      </top>
      <bottom style="thick">
        <color theme="0" tint="-0.499984740745262"/>
      </bottom>
      <diagonal/>
    </border>
    <border>
      <left style="thin">
        <color theme="0" tint="-0.34998626667073579"/>
      </left>
      <right style="thin">
        <color theme="0" tint="-0.34998626667073579"/>
      </right>
      <top/>
      <bottom style="thick">
        <color theme="0" tint="-0.499984740745262"/>
      </bottom>
      <diagonal/>
    </border>
    <border>
      <left style="thin">
        <color theme="0" tint="-0.34998626667073579"/>
      </left>
      <right style="medium">
        <color theme="0" tint="-0.34998626667073579"/>
      </right>
      <top/>
      <bottom style="thick">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diagonal/>
    </border>
    <border>
      <left/>
      <right style="medium">
        <color theme="0" tint="-0.34998626667073579"/>
      </right>
      <top style="thin">
        <color theme="0" tint="-0.34998626667073579"/>
      </top>
      <bottom style="thin">
        <color theme="0" tint="-0.34998626667073579"/>
      </bottom>
      <diagonal/>
    </border>
  </borders>
  <cellStyleXfs count="46">
    <xf numFmtId="0" fontId="0" fillId="0" borderId="0"/>
    <xf numFmtId="44" fontId="2" fillId="0" borderId="0" applyFont="0" applyFill="0" applyBorder="0" applyAlignment="0" applyProtection="0"/>
    <xf numFmtId="9" fontId="2" fillId="0" borderId="0" applyFont="0" applyFill="0" applyBorder="0" applyAlignment="0" applyProtection="0"/>
    <xf numFmtId="0" fontId="27" fillId="0" borderId="0" applyNumberFormat="0" applyFill="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1" fillId="40" borderId="0" applyNumberFormat="0" applyBorder="0" applyAlignment="0" applyProtection="0"/>
    <xf numFmtId="0" fontId="2" fillId="16" borderId="61" applyNumberFormat="0" applyFont="0" applyAlignment="0" applyProtection="0"/>
    <xf numFmtId="0" fontId="36" fillId="14" borderId="57" applyNumberFormat="0" applyAlignment="0" applyProtection="0"/>
    <xf numFmtId="0" fontId="32" fillId="11" borderId="0" applyNumberFormat="0" applyBorder="0" applyAlignment="0" applyProtection="0"/>
    <xf numFmtId="168" fontId="25" fillId="0" borderId="0" applyFont="0" applyFill="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33" fillId="12" borderId="0" applyNumberFormat="0" applyBorder="0" applyAlignment="0" applyProtection="0"/>
    <xf numFmtId="0" fontId="39" fillId="0" borderId="0" applyNumberFormat="0" applyFill="0" applyBorder="0" applyAlignment="0" applyProtection="0"/>
    <xf numFmtId="0" fontId="34" fillId="13" borderId="57" applyNumberFormat="0" applyAlignment="0" applyProtection="0"/>
    <xf numFmtId="0" fontId="38" fillId="15" borderId="60" applyNumberFormat="0" applyAlignment="0" applyProtection="0"/>
    <xf numFmtId="0" fontId="37" fillId="0" borderId="59" applyNumberFormat="0" applyFill="0" applyAlignment="0" applyProtection="0"/>
    <xf numFmtId="0" fontId="25" fillId="0" borderId="0"/>
    <xf numFmtId="0" fontId="28" fillId="0" borderId="0" applyNumberFormat="0" applyFill="0" applyBorder="0" applyAlignment="0" applyProtection="0"/>
    <xf numFmtId="0" fontId="29" fillId="0" borderId="54" applyNumberFormat="0" applyFill="0" applyAlignment="0" applyProtection="0"/>
    <xf numFmtId="0" fontId="30" fillId="0" borderId="55" applyNumberFormat="0" applyFill="0" applyAlignment="0" applyProtection="0"/>
    <xf numFmtId="0" fontId="31" fillId="0" borderId="56" applyNumberFormat="0" applyFill="0" applyAlignment="0" applyProtection="0"/>
    <xf numFmtId="0" fontId="31" fillId="0" borderId="0" applyNumberFormat="0" applyFill="0" applyBorder="0" applyAlignment="0" applyProtection="0"/>
    <xf numFmtId="0" fontId="1" fillId="0" borderId="62" applyNumberFormat="0" applyFill="0" applyAlignment="0" applyProtection="0"/>
    <xf numFmtId="0" fontId="35" fillId="14" borderId="58" applyNumberFormat="0" applyAlignment="0" applyProtection="0"/>
    <xf numFmtId="0" fontId="3" fillId="0" borderId="0" applyNumberFormat="0" applyFill="0" applyBorder="0" applyAlignment="0" applyProtection="0"/>
  </cellStyleXfs>
  <cellXfs count="340">
    <xf numFmtId="0" fontId="0" fillId="0" borderId="0" xfId="0"/>
    <xf numFmtId="0" fontId="0" fillId="3" borderId="0" xfId="0" applyFill="1"/>
    <xf numFmtId="0" fontId="5" fillId="3" borderId="0" xfId="0" applyFont="1" applyFill="1"/>
    <xf numFmtId="0" fontId="11" fillId="3" borderId="0" xfId="0" applyFont="1" applyFill="1"/>
    <xf numFmtId="0" fontId="11" fillId="3" borderId="0" xfId="0" applyFont="1" applyFill="1" applyBorder="1"/>
    <xf numFmtId="0" fontId="11" fillId="3" borderId="10" xfId="0" applyFont="1" applyFill="1" applyBorder="1"/>
    <xf numFmtId="0" fontId="11" fillId="3" borderId="11" xfId="0" applyFont="1" applyFill="1" applyBorder="1"/>
    <xf numFmtId="0" fontId="12" fillId="3" borderId="12" xfId="0" applyFont="1" applyFill="1" applyBorder="1"/>
    <xf numFmtId="0" fontId="11" fillId="3" borderId="13" xfId="0" applyFont="1" applyFill="1" applyBorder="1"/>
    <xf numFmtId="0" fontId="11" fillId="3" borderId="16" xfId="0" applyFont="1" applyFill="1" applyBorder="1"/>
    <xf numFmtId="0" fontId="12" fillId="3" borderId="14" xfId="0" applyFont="1" applyFill="1" applyBorder="1"/>
    <xf numFmtId="1" fontId="11" fillId="3" borderId="15" xfId="0" applyNumberFormat="1" applyFont="1" applyFill="1" applyBorder="1"/>
    <xf numFmtId="9" fontId="11" fillId="3" borderId="15" xfId="2" applyFont="1" applyFill="1" applyBorder="1"/>
    <xf numFmtId="164" fontId="11" fillId="3" borderId="15" xfId="0" applyNumberFormat="1" applyFont="1" applyFill="1" applyBorder="1"/>
    <xf numFmtId="164" fontId="12" fillId="3" borderId="2" xfId="0" applyNumberFormat="1" applyFont="1" applyFill="1" applyBorder="1"/>
    <xf numFmtId="0" fontId="9" fillId="3" borderId="0" xfId="0" applyFont="1" applyFill="1" applyBorder="1" applyAlignment="1">
      <alignment wrapText="1"/>
    </xf>
    <xf numFmtId="165" fontId="9" fillId="3" borderId="0" xfId="1" applyNumberFormat="1" applyFont="1" applyFill="1" applyBorder="1" applyAlignment="1">
      <alignment horizontal="center"/>
    </xf>
    <xf numFmtId="165" fontId="11" fillId="3" borderId="0" xfId="1" applyNumberFormat="1" applyFont="1" applyFill="1"/>
    <xf numFmtId="44" fontId="8" fillId="6" borderId="17" xfId="1" applyFont="1" applyFill="1" applyBorder="1" applyAlignment="1" applyProtection="1">
      <alignment horizontal="center" vertical="center" wrapText="1"/>
      <protection locked="0"/>
    </xf>
    <xf numFmtId="10" fontId="5" fillId="6" borderId="17" xfId="0" applyNumberFormat="1" applyFont="1" applyFill="1" applyBorder="1" applyAlignment="1" applyProtection="1">
      <alignment horizontal="center" vertical="center" wrapText="1"/>
      <protection locked="0"/>
    </xf>
    <xf numFmtId="10" fontId="10" fillId="3" borderId="17" xfId="0" applyNumberFormat="1" applyFont="1" applyFill="1" applyBorder="1" applyAlignment="1" applyProtection="1">
      <alignment horizontal="center" vertical="center" wrapText="1"/>
    </xf>
    <xf numFmtId="3" fontId="5" fillId="3" borderId="1" xfId="0" applyNumberFormat="1" applyFont="1" applyFill="1" applyBorder="1" applyAlignment="1">
      <alignment horizontal="right"/>
    </xf>
    <xf numFmtId="165" fontId="5" fillId="3" borderId="0" xfId="1" applyNumberFormat="1" applyFont="1" applyFill="1" applyBorder="1" applyAlignment="1">
      <alignment horizontal="center"/>
    </xf>
    <xf numFmtId="0" fontId="5" fillId="3" borderId="0" xfId="0" applyFont="1" applyFill="1" applyBorder="1"/>
    <xf numFmtId="0" fontId="5" fillId="7" borderId="0" xfId="0" applyFont="1" applyFill="1"/>
    <xf numFmtId="0" fontId="6" fillId="7" borderId="0" xfId="0" applyFont="1" applyFill="1"/>
    <xf numFmtId="0" fontId="4" fillId="7" borderId="0" xfId="0" applyFont="1" applyFill="1"/>
    <xf numFmtId="0" fontId="0" fillId="7" borderId="0" xfId="0" applyFill="1"/>
    <xf numFmtId="0" fontId="7" fillId="7" borderId="0" xfId="0" applyFont="1" applyFill="1" applyBorder="1"/>
    <xf numFmtId="0" fontId="5" fillId="7" borderId="0" xfId="0" applyFont="1" applyFill="1" applyBorder="1"/>
    <xf numFmtId="167" fontId="9" fillId="2" borderId="17" xfId="0" applyNumberFormat="1" applyFont="1" applyFill="1" applyBorder="1" applyAlignment="1" applyProtection="1">
      <alignment horizontal="center" vertical="center" wrapText="1"/>
    </xf>
    <xf numFmtId="0" fontId="10" fillId="7" borderId="0" xfId="0" applyFont="1" applyFill="1"/>
    <xf numFmtId="0" fontId="5" fillId="7" borderId="0" xfId="0" applyFont="1" applyFill="1" applyBorder="1" applyAlignment="1">
      <alignment horizontal="left"/>
    </xf>
    <xf numFmtId="0" fontId="6" fillId="7" borderId="0" xfId="0" applyFont="1" applyFill="1" applyAlignment="1">
      <alignment horizontal="left" vertical="center"/>
    </xf>
    <xf numFmtId="0" fontId="12" fillId="3" borderId="5" xfId="0" applyFont="1" applyFill="1" applyBorder="1"/>
    <xf numFmtId="0" fontId="11" fillId="3" borderId="8" xfId="0" applyFont="1" applyFill="1" applyBorder="1"/>
    <xf numFmtId="164" fontId="12" fillId="3" borderId="21" xfId="0" applyNumberFormat="1" applyFont="1" applyFill="1" applyBorder="1"/>
    <xf numFmtId="0" fontId="11" fillId="3" borderId="3" xfId="0" applyFont="1" applyFill="1" applyBorder="1"/>
    <xf numFmtId="0" fontId="11" fillId="3" borderId="7" xfId="0" applyFont="1" applyFill="1" applyBorder="1"/>
    <xf numFmtId="164" fontId="11" fillId="3" borderId="16" xfId="0" applyNumberFormat="1" applyFont="1" applyFill="1" applyBorder="1"/>
    <xf numFmtId="0" fontId="11" fillId="3" borderId="5" xfId="0" applyFont="1" applyFill="1" applyBorder="1"/>
    <xf numFmtId="164" fontId="11" fillId="3" borderId="21" xfId="0" applyNumberFormat="1" applyFont="1" applyFill="1" applyBorder="1"/>
    <xf numFmtId="0" fontId="11" fillId="3" borderId="12" xfId="0" applyFont="1" applyFill="1" applyBorder="1"/>
    <xf numFmtId="0" fontId="11" fillId="3" borderId="14" xfId="0" applyFont="1" applyFill="1" applyBorder="1"/>
    <xf numFmtId="0" fontId="11" fillId="3" borderId="4" xfId="0" applyFont="1" applyFill="1" applyBorder="1"/>
    <xf numFmtId="164" fontId="11" fillId="3" borderId="16" xfId="1" applyNumberFormat="1" applyFont="1" applyFill="1" applyBorder="1"/>
    <xf numFmtId="0" fontId="5" fillId="8" borderId="4" xfId="0" applyFont="1" applyFill="1" applyBorder="1" applyAlignment="1">
      <alignment horizontal="center"/>
    </xf>
    <xf numFmtId="0" fontId="5" fillId="8" borderId="7" xfId="0" applyFont="1" applyFill="1" applyBorder="1" applyAlignment="1">
      <alignment horizontal="center"/>
    </xf>
    <xf numFmtId="0" fontId="5" fillId="3" borderId="20" xfId="0" applyFont="1" applyFill="1" applyBorder="1"/>
    <xf numFmtId="0" fontId="5" fillId="3" borderId="25" xfId="0" applyFont="1" applyFill="1" applyBorder="1"/>
    <xf numFmtId="3" fontId="5" fillId="3" borderId="26" xfId="0" applyNumberFormat="1" applyFont="1" applyFill="1" applyBorder="1" applyAlignment="1">
      <alignment horizontal="right"/>
    </xf>
    <xf numFmtId="165" fontId="9" fillId="3" borderId="27" xfId="1" applyNumberFormat="1" applyFont="1" applyFill="1" applyBorder="1" applyAlignment="1">
      <alignment horizontal="center"/>
    </xf>
    <xf numFmtId="165" fontId="9" fillId="3" borderId="28" xfId="1" applyNumberFormat="1" applyFont="1" applyFill="1" applyBorder="1" applyAlignment="1">
      <alignment horizontal="center"/>
    </xf>
    <xf numFmtId="0" fontId="9" fillId="3" borderId="29" xfId="0" applyFont="1" applyFill="1" applyBorder="1" applyAlignment="1">
      <alignment wrapText="1"/>
    </xf>
    <xf numFmtId="165" fontId="9" fillId="3" borderId="30" xfId="1" applyNumberFormat="1" applyFont="1" applyFill="1" applyBorder="1" applyAlignment="1">
      <alignment horizontal="center"/>
    </xf>
    <xf numFmtId="0" fontId="14" fillId="8" borderId="3" xfId="0" applyFont="1" applyFill="1" applyBorder="1" applyAlignment="1" applyProtection="1">
      <alignment vertical="center" wrapText="1"/>
    </xf>
    <xf numFmtId="0" fontId="15" fillId="8" borderId="7" xfId="0" applyFont="1" applyFill="1" applyBorder="1" applyAlignment="1" applyProtection="1">
      <alignment vertical="top" wrapText="1"/>
    </xf>
    <xf numFmtId="0" fontId="15" fillId="8" borderId="4" xfId="0" applyFont="1" applyFill="1" applyBorder="1" applyAlignment="1" applyProtection="1">
      <alignment vertical="top" wrapText="1"/>
    </xf>
    <xf numFmtId="0" fontId="15" fillId="2" borderId="31" xfId="0" applyFont="1" applyFill="1" applyBorder="1" applyAlignment="1" applyProtection="1">
      <alignment vertical="center" wrapText="1"/>
    </xf>
    <xf numFmtId="167" fontId="9" fillId="2" borderId="32" xfId="0" applyNumberFormat="1" applyFont="1" applyFill="1" applyBorder="1" applyAlignment="1" applyProtection="1">
      <alignment horizontal="center" vertical="center" wrapText="1"/>
    </xf>
    <xf numFmtId="0" fontId="5" fillId="0" borderId="31" xfId="0" applyFont="1" applyBorder="1" applyAlignment="1" applyProtection="1">
      <alignment vertical="center" wrapText="1"/>
    </xf>
    <xf numFmtId="10" fontId="15" fillId="3" borderId="32" xfId="0" applyNumberFormat="1" applyFont="1" applyFill="1" applyBorder="1" applyAlignment="1" applyProtection="1">
      <alignment horizontal="center" vertical="center" wrapText="1"/>
    </xf>
    <xf numFmtId="0" fontId="5" fillId="0" borderId="33" xfId="0" applyFont="1" applyBorder="1" applyAlignment="1" applyProtection="1">
      <alignment vertical="center" wrapText="1"/>
    </xf>
    <xf numFmtId="10" fontId="5" fillId="3" borderId="34" xfId="0" applyNumberFormat="1" applyFont="1" applyFill="1" applyBorder="1" applyAlignment="1" applyProtection="1">
      <alignment horizontal="center" vertical="center" wrapText="1"/>
    </xf>
    <xf numFmtId="10" fontId="10" fillId="3" borderId="34" xfId="0" applyNumberFormat="1" applyFont="1" applyFill="1" applyBorder="1" applyAlignment="1" applyProtection="1">
      <alignment horizontal="center" vertical="center" wrapText="1"/>
    </xf>
    <xf numFmtId="10" fontId="15" fillId="3" borderId="35" xfId="0" applyNumberFormat="1" applyFont="1" applyFill="1" applyBorder="1" applyAlignment="1" applyProtection="1">
      <alignment horizontal="center" vertical="center" wrapText="1"/>
    </xf>
    <xf numFmtId="0" fontId="13" fillId="8" borderId="3" xfId="0" applyFont="1" applyFill="1" applyBorder="1" applyAlignment="1">
      <alignment horizontal="left" wrapText="1"/>
    </xf>
    <xf numFmtId="0" fontId="13" fillId="8" borderId="7" xfId="0" applyFont="1" applyFill="1" applyBorder="1" applyAlignment="1">
      <alignment horizontal="center"/>
    </xf>
    <xf numFmtId="0" fontId="13" fillId="8" borderId="7" xfId="0" applyFont="1" applyFill="1" applyBorder="1" applyAlignment="1">
      <alignment horizontal="center" wrapText="1"/>
    </xf>
    <xf numFmtId="0" fontId="13" fillId="8" borderId="4" xfId="0" applyFont="1" applyFill="1" applyBorder="1" applyAlignment="1">
      <alignment horizontal="center" wrapText="1"/>
    </xf>
    <xf numFmtId="0" fontId="5" fillId="3" borderId="36" xfId="0" applyFont="1" applyFill="1" applyBorder="1" applyAlignment="1">
      <alignment vertical="center" wrapText="1"/>
    </xf>
    <xf numFmtId="165" fontId="5" fillId="3" borderId="37" xfId="1" applyNumberFormat="1" applyFont="1" applyFill="1" applyBorder="1" applyAlignment="1">
      <alignment horizontal="center" vertical="center"/>
    </xf>
    <xf numFmtId="165" fontId="9" fillId="3" borderId="38" xfId="1" applyNumberFormat="1" applyFont="1" applyFill="1" applyBorder="1" applyAlignment="1">
      <alignment horizontal="center" vertical="center"/>
    </xf>
    <xf numFmtId="0" fontId="5" fillId="3" borderId="2" xfId="0" applyFont="1" applyFill="1" applyBorder="1" applyAlignment="1">
      <alignment vertical="center" wrapText="1"/>
    </xf>
    <xf numFmtId="164" fontId="5" fillId="3" borderId="2" xfId="0" applyNumberFormat="1" applyFont="1" applyFill="1" applyBorder="1" applyAlignment="1">
      <alignment horizontal="center" vertical="center"/>
    </xf>
    <xf numFmtId="0" fontId="9" fillId="3" borderId="2" xfId="0" applyFont="1" applyFill="1" applyBorder="1" applyAlignment="1">
      <alignment vertical="center"/>
    </xf>
    <xf numFmtId="165" fontId="9" fillId="3" borderId="2" xfId="1" applyNumberFormat="1" applyFont="1" applyFill="1" applyBorder="1" applyAlignment="1">
      <alignment horizontal="center" vertical="center"/>
    </xf>
    <xf numFmtId="0" fontId="5" fillId="6" borderId="39" xfId="0" applyFont="1" applyFill="1" applyBorder="1"/>
    <xf numFmtId="0" fontId="5" fillId="3" borderId="19" xfId="0" applyFont="1" applyFill="1" applyBorder="1"/>
    <xf numFmtId="0" fontId="5" fillId="3" borderId="40" xfId="0" applyFont="1" applyFill="1" applyBorder="1"/>
    <xf numFmtId="0" fontId="7" fillId="4" borderId="22" xfId="0" applyFont="1" applyFill="1" applyBorder="1"/>
    <xf numFmtId="0" fontId="5" fillId="3" borderId="23" xfId="0" applyFont="1" applyFill="1" applyBorder="1"/>
    <xf numFmtId="0" fontId="1" fillId="3" borderId="0" xfId="0" applyFont="1" applyFill="1"/>
    <xf numFmtId="0" fontId="1" fillId="3" borderId="0" xfId="0" applyFont="1" applyFill="1" applyBorder="1"/>
    <xf numFmtId="0" fontId="1" fillId="3" borderId="11" xfId="0" applyFont="1" applyFill="1" applyBorder="1"/>
    <xf numFmtId="0" fontId="1" fillId="3" borderId="8" xfId="0" applyFont="1" applyFill="1" applyBorder="1"/>
    <xf numFmtId="0" fontId="1" fillId="3" borderId="6" xfId="0" applyFont="1" applyFill="1" applyBorder="1"/>
    <xf numFmtId="0" fontId="1" fillId="8" borderId="13" xfId="0" applyFont="1" applyFill="1" applyBorder="1"/>
    <xf numFmtId="0" fontId="1" fillId="8" borderId="14" xfId="0" applyFont="1" applyFill="1" applyBorder="1"/>
    <xf numFmtId="0" fontId="0" fillId="3" borderId="0" xfId="0" applyFont="1" applyFill="1" applyBorder="1"/>
    <xf numFmtId="0" fontId="0" fillId="3" borderId="8" xfId="0" applyFont="1" applyFill="1" applyBorder="1"/>
    <xf numFmtId="0" fontId="9" fillId="2" borderId="24" xfId="0" applyFont="1" applyFill="1" applyBorder="1" applyAlignment="1">
      <alignment horizontal="left"/>
    </xf>
    <xf numFmtId="0" fontId="0" fillId="3" borderId="10" xfId="0" applyFill="1" applyBorder="1"/>
    <xf numFmtId="0" fontId="0" fillId="3" borderId="5" xfId="0" applyFill="1" applyBorder="1"/>
    <xf numFmtId="0" fontId="0" fillId="6" borderId="10" xfId="0" applyFill="1" applyBorder="1"/>
    <xf numFmtId="0" fontId="0" fillId="4" borderId="10" xfId="0" applyFill="1" applyBorder="1"/>
    <xf numFmtId="0" fontId="19" fillId="7" borderId="0" xfId="0" applyFont="1" applyFill="1" applyAlignment="1">
      <alignment vertical="center"/>
    </xf>
    <xf numFmtId="0" fontId="0" fillId="3" borderId="0" xfId="0" applyFill="1" applyBorder="1"/>
    <xf numFmtId="0" fontId="0" fillId="3" borderId="10" xfId="0" applyFont="1" applyFill="1" applyBorder="1" applyAlignment="1">
      <alignment vertical="top"/>
    </xf>
    <xf numFmtId="0" fontId="0" fillId="3" borderId="0" xfId="0" applyFont="1" applyFill="1" applyBorder="1" applyAlignment="1">
      <alignment vertical="top"/>
    </xf>
    <xf numFmtId="0" fontId="0" fillId="3" borderId="11" xfId="0" applyFont="1" applyFill="1" applyBorder="1" applyAlignment="1">
      <alignment vertical="top"/>
    </xf>
    <xf numFmtId="0" fontId="20" fillId="3" borderId="10" xfId="0" applyFont="1" applyFill="1" applyBorder="1" applyAlignment="1">
      <alignment vertical="top"/>
    </xf>
    <xf numFmtId="0" fontId="1" fillId="9" borderId="0" xfId="0" applyFont="1" applyFill="1" applyBorder="1"/>
    <xf numFmtId="0" fontId="1" fillId="9" borderId="11" xfId="0" applyFont="1" applyFill="1" applyBorder="1"/>
    <xf numFmtId="0" fontId="1" fillId="9" borderId="3" xfId="0" applyFont="1" applyFill="1" applyBorder="1"/>
    <xf numFmtId="0" fontId="6" fillId="7" borderId="0" xfId="0" applyFont="1" applyFill="1" applyAlignment="1">
      <alignment vertical="center" wrapText="1"/>
    </xf>
    <xf numFmtId="0" fontId="19" fillId="3" borderId="0" xfId="0" applyFont="1" applyFill="1" applyAlignment="1">
      <alignment vertical="center"/>
    </xf>
    <xf numFmtId="0" fontId="6" fillId="3" borderId="0" xfId="0" applyFont="1" applyFill="1"/>
    <xf numFmtId="0" fontId="0" fillId="5" borderId="10" xfId="0" applyFont="1" applyFill="1" applyBorder="1"/>
    <xf numFmtId="0" fontId="19" fillId="7" borderId="0" xfId="0" applyFont="1" applyFill="1" applyAlignment="1">
      <alignment horizontal="left" vertical="center"/>
    </xf>
    <xf numFmtId="0" fontId="24" fillId="10" borderId="49" xfId="0" applyFont="1" applyFill="1" applyBorder="1" applyAlignment="1">
      <alignment vertical="center" wrapText="1"/>
    </xf>
    <xf numFmtId="0" fontId="23" fillId="7" borderId="0" xfId="0" applyFont="1" applyFill="1" applyAlignment="1">
      <alignment horizontal="left"/>
    </xf>
    <xf numFmtId="14" fontId="23" fillId="7" borderId="0" xfId="0" applyNumberFormat="1" applyFont="1" applyFill="1" applyAlignment="1">
      <alignment horizontal="left"/>
    </xf>
    <xf numFmtId="0" fontId="27" fillId="3" borderId="0" xfId="3" applyFill="1"/>
    <xf numFmtId="0" fontId="22" fillId="7" borderId="0" xfId="0" applyFont="1" applyFill="1" applyAlignment="1">
      <alignment vertical="center"/>
    </xf>
    <xf numFmtId="0" fontId="21" fillId="7" borderId="0" xfId="0" applyFont="1" applyFill="1" applyAlignment="1">
      <alignment vertical="center"/>
    </xf>
    <xf numFmtId="0" fontId="0" fillId="3" borderId="0" xfId="0" applyFill="1" applyAlignment="1">
      <alignment vertical="center"/>
    </xf>
    <xf numFmtId="0" fontId="0" fillId="7" borderId="5" xfId="0" applyFont="1" applyFill="1" applyBorder="1"/>
    <xf numFmtId="0" fontId="0" fillId="3" borderId="0" xfId="0" quotePrefix="1" applyFont="1" applyFill="1" applyBorder="1"/>
    <xf numFmtId="0" fontId="13" fillId="3" borderId="0" xfId="0" applyFont="1" applyFill="1" applyBorder="1" applyAlignment="1" applyProtection="1">
      <alignment vertical="center" wrapText="1"/>
    </xf>
    <xf numFmtId="0" fontId="12" fillId="10" borderId="2" xfId="0" applyFont="1" applyFill="1" applyBorder="1"/>
    <xf numFmtId="0" fontId="11" fillId="3" borderId="0" xfId="0" applyFont="1" applyFill="1" applyBorder="1" applyAlignment="1">
      <alignment vertical="center" wrapText="1"/>
    </xf>
    <xf numFmtId="0" fontId="17" fillId="8" borderId="5" xfId="0" applyFont="1" applyFill="1" applyBorder="1" applyAlignment="1">
      <alignment vertical="center" wrapText="1"/>
    </xf>
    <xf numFmtId="0" fontId="9" fillId="2" borderId="1" xfId="0" applyFont="1" applyFill="1" applyBorder="1" applyAlignment="1">
      <alignment horizontal="center"/>
    </xf>
    <xf numFmtId="0" fontId="9" fillId="2" borderId="23" xfId="0" applyFont="1" applyFill="1" applyBorder="1" applyAlignment="1">
      <alignment horizontal="center"/>
    </xf>
    <xf numFmtId="0" fontId="9" fillId="2" borderId="26" xfId="0" applyFont="1" applyFill="1" applyBorder="1" applyAlignment="1">
      <alignment horizontal="center"/>
    </xf>
    <xf numFmtId="0" fontId="16" fillId="8" borderId="50" xfId="0" applyFont="1" applyFill="1" applyBorder="1" applyAlignment="1">
      <alignment horizontal="left"/>
    </xf>
    <xf numFmtId="0" fontId="4" fillId="3" borderId="0" xfId="0" applyFont="1" applyFill="1" applyBorder="1"/>
    <xf numFmtId="0" fontId="4" fillId="3" borderId="0" xfId="0" applyFont="1" applyFill="1"/>
    <xf numFmtId="0" fontId="9" fillId="3" borderId="0" xfId="0" applyFont="1" applyFill="1" applyBorder="1"/>
    <xf numFmtId="0" fontId="15" fillId="3" borderId="0" xfId="0" applyFont="1" applyFill="1" applyBorder="1" applyAlignment="1">
      <alignment wrapText="1"/>
    </xf>
    <xf numFmtId="0" fontId="4" fillId="7" borderId="0" xfId="0" applyFont="1" applyFill="1" applyBorder="1"/>
    <xf numFmtId="0" fontId="5" fillId="3" borderId="63" xfId="0" applyFont="1" applyFill="1" applyBorder="1" applyAlignment="1">
      <alignment horizontal="center" vertical="center"/>
    </xf>
    <xf numFmtId="0" fontId="10" fillId="3" borderId="63" xfId="0" applyFont="1" applyFill="1" applyBorder="1" applyAlignment="1">
      <alignment horizontal="center" vertical="center" wrapText="1"/>
    </xf>
    <xf numFmtId="165" fontId="5" fillId="3" borderId="69" xfId="1" applyNumberFormat="1" applyFont="1" applyFill="1" applyBorder="1" applyAlignment="1">
      <alignment vertical="center"/>
    </xf>
    <xf numFmtId="165" fontId="5" fillId="3" borderId="70" xfId="1" applyNumberFormat="1" applyFont="1" applyFill="1" applyBorder="1" applyAlignment="1">
      <alignment vertical="center"/>
    </xf>
    <xf numFmtId="165" fontId="5" fillId="6" borderId="68" xfId="1" applyNumberFormat="1" applyFont="1" applyFill="1" applyBorder="1" applyAlignment="1" applyProtection="1">
      <alignment horizontal="center" vertical="center" wrapText="1"/>
      <protection locked="0"/>
    </xf>
    <xf numFmtId="165" fontId="5" fillId="6" borderId="18" xfId="1" applyNumberFormat="1" applyFont="1" applyFill="1" applyBorder="1" applyAlignment="1" applyProtection="1">
      <alignment horizontal="center" vertical="center" wrapText="1"/>
      <protection locked="0"/>
    </xf>
    <xf numFmtId="0" fontId="6" fillId="7" borderId="0" xfId="0" applyFont="1" applyFill="1" applyAlignment="1">
      <alignment horizontal="left" vertical="center"/>
    </xf>
    <xf numFmtId="0" fontId="40" fillId="7" borderId="0" xfId="0" applyFont="1" applyFill="1" applyAlignment="1">
      <alignment vertical="center"/>
    </xf>
    <xf numFmtId="0" fontId="6" fillId="7" borderId="0" xfId="0" applyFont="1" applyFill="1" applyAlignment="1">
      <alignment horizontal="left" vertical="center" wrapText="1"/>
    </xf>
    <xf numFmtId="0" fontId="10" fillId="3" borderId="9" xfId="0" applyFont="1" applyFill="1" applyBorder="1" applyAlignment="1">
      <alignment vertical="center" wrapText="1"/>
    </xf>
    <xf numFmtId="0" fontId="41" fillId="7" borderId="0" xfId="0" applyFont="1" applyFill="1" applyAlignment="1">
      <alignment vertical="center"/>
    </xf>
    <xf numFmtId="0" fontId="13" fillId="9" borderId="64" xfId="0" applyFont="1" applyFill="1" applyBorder="1" applyAlignment="1">
      <alignment horizontal="centerContinuous"/>
    </xf>
    <xf numFmtId="0" fontId="13" fillId="9" borderId="9" xfId="0" applyFont="1" applyFill="1" applyBorder="1" applyAlignment="1">
      <alignment horizontal="centerContinuous"/>
    </xf>
    <xf numFmtId="0" fontId="14" fillId="8" borderId="3" xfId="0" applyFont="1" applyFill="1" applyBorder="1" applyAlignment="1">
      <alignment horizontal="center" vertical="center"/>
    </xf>
    <xf numFmtId="0" fontId="14" fillId="8" borderId="7" xfId="0" applyFont="1" applyFill="1" applyBorder="1" applyAlignment="1">
      <alignment horizontal="left" vertical="center"/>
    </xf>
    <xf numFmtId="0" fontId="14" fillId="8" borderId="7" xfId="0" applyFont="1" applyFill="1" applyBorder="1" applyAlignment="1">
      <alignment vertical="center"/>
    </xf>
    <xf numFmtId="0" fontId="14" fillId="8" borderId="4" xfId="0" applyFont="1" applyFill="1" applyBorder="1" applyAlignment="1">
      <alignment horizontal="center" vertical="center"/>
    </xf>
    <xf numFmtId="0" fontId="13" fillId="8" borderId="3" xfId="0" applyFont="1" applyFill="1" applyBorder="1" applyAlignment="1">
      <alignment horizontal="left" vertical="center" wrapText="1"/>
    </xf>
    <xf numFmtId="0" fontId="6" fillId="7" borderId="0" xfId="0" applyFont="1" applyFill="1" applyAlignment="1">
      <alignment horizontal="left" vertical="center"/>
    </xf>
    <xf numFmtId="0" fontId="41" fillId="7" borderId="0" xfId="0" applyFont="1" applyFill="1" applyAlignment="1">
      <alignment horizontal="left" vertical="center"/>
    </xf>
    <xf numFmtId="0" fontId="6" fillId="7" borderId="0" xfId="0" applyFont="1" applyFill="1" applyAlignment="1">
      <alignment vertical="center"/>
    </xf>
    <xf numFmtId="3" fontId="1" fillId="3" borderId="0" xfId="0" applyNumberFormat="1" applyFont="1" applyFill="1"/>
    <xf numFmtId="3" fontId="0" fillId="3" borderId="0" xfId="0" applyNumberFormat="1" applyFill="1"/>
    <xf numFmtId="9" fontId="0" fillId="3" borderId="0" xfId="0" applyNumberFormat="1" applyFill="1"/>
    <xf numFmtId="166" fontId="5" fillId="3" borderId="1" xfId="2" applyNumberFormat="1" applyFont="1" applyFill="1" applyBorder="1" applyAlignment="1">
      <alignment horizontal="right"/>
    </xf>
    <xf numFmtId="166" fontId="5" fillId="3" borderId="26" xfId="2" applyNumberFormat="1" applyFont="1" applyFill="1" applyBorder="1" applyAlignment="1">
      <alignment horizontal="right"/>
    </xf>
    <xf numFmtId="0" fontId="5" fillId="3" borderId="74" xfId="0" applyFont="1" applyFill="1" applyBorder="1"/>
    <xf numFmtId="44" fontId="8" fillId="6" borderId="75" xfId="1" applyFont="1" applyFill="1" applyBorder="1" applyAlignment="1" applyProtection="1">
      <alignment horizontal="center" vertical="center" wrapText="1"/>
      <protection locked="0"/>
    </xf>
    <xf numFmtId="166" fontId="5" fillId="3" borderId="76" xfId="2" applyNumberFormat="1" applyFont="1" applyFill="1" applyBorder="1" applyAlignment="1">
      <alignment horizontal="right"/>
    </xf>
    <xf numFmtId="166" fontId="5" fillId="3" borderId="77" xfId="2" applyNumberFormat="1" applyFont="1" applyFill="1" applyBorder="1" applyAlignment="1">
      <alignment horizontal="right"/>
    </xf>
    <xf numFmtId="3" fontId="5" fillId="3" borderId="79" xfId="0" applyNumberFormat="1" applyFont="1" applyFill="1" applyBorder="1" applyAlignment="1">
      <alignment horizontal="right"/>
    </xf>
    <xf numFmtId="3" fontId="5" fillId="3" borderId="80" xfId="0" applyNumberFormat="1" applyFont="1" applyFill="1" applyBorder="1" applyAlignment="1">
      <alignment horizontal="right"/>
    </xf>
    <xf numFmtId="0" fontId="17" fillId="3" borderId="78" xfId="0" applyFont="1" applyFill="1" applyBorder="1"/>
    <xf numFmtId="0" fontId="17" fillId="3" borderId="25" xfId="0" applyFont="1" applyFill="1" applyBorder="1"/>
    <xf numFmtId="0" fontId="44" fillId="8" borderId="7" xfId="0" applyFont="1" applyFill="1" applyBorder="1" applyAlignment="1">
      <alignment horizontal="center" wrapText="1"/>
    </xf>
    <xf numFmtId="0" fontId="17" fillId="3" borderId="9" xfId="0" applyFont="1" applyFill="1" applyBorder="1" applyAlignment="1">
      <alignment horizontal="center" vertical="center"/>
    </xf>
    <xf numFmtId="0" fontId="9" fillId="3" borderId="81" xfId="0" applyFont="1" applyFill="1" applyBorder="1"/>
    <xf numFmtId="0" fontId="17" fillId="3" borderId="82" xfId="0" applyFont="1" applyFill="1" applyBorder="1"/>
    <xf numFmtId="3" fontId="5" fillId="3" borderId="83" xfId="0" applyNumberFormat="1" applyFont="1" applyFill="1" applyBorder="1" applyAlignment="1">
      <alignment horizontal="right"/>
    </xf>
    <xf numFmtId="3" fontId="5" fillId="3" borderId="84" xfId="0" applyNumberFormat="1" applyFont="1" applyFill="1" applyBorder="1" applyAlignment="1">
      <alignment horizontal="right"/>
    </xf>
    <xf numFmtId="0" fontId="10" fillId="41" borderId="63" xfId="0" applyFont="1" applyFill="1" applyBorder="1" applyAlignment="1">
      <alignment horizontal="center" vertical="center" wrapText="1"/>
    </xf>
    <xf numFmtId="0" fontId="4" fillId="41" borderId="0" xfId="0" applyFont="1" applyFill="1" applyBorder="1"/>
    <xf numFmtId="0" fontId="45" fillId="3" borderId="0" xfId="0" applyFont="1" applyFill="1"/>
    <xf numFmtId="0" fontId="1" fillId="3" borderId="0" xfId="0" applyFont="1" applyFill="1" applyAlignment="1">
      <alignment wrapText="1"/>
    </xf>
    <xf numFmtId="0" fontId="1" fillId="43" borderId="85" xfId="0" applyFont="1" applyFill="1" applyBorder="1" applyAlignment="1">
      <alignment wrapText="1"/>
    </xf>
    <xf numFmtId="0" fontId="0" fillId="44" borderId="87" xfId="0" applyFill="1" applyBorder="1"/>
    <xf numFmtId="0" fontId="0" fillId="44" borderId="86" xfId="0" applyFill="1" applyBorder="1"/>
    <xf numFmtId="0" fontId="1" fillId="43" borderId="50" xfId="0" applyFont="1" applyFill="1" applyBorder="1" applyAlignment="1">
      <alignment wrapText="1"/>
    </xf>
    <xf numFmtId="0" fontId="0" fillId="44" borderId="50" xfId="0" applyFill="1" applyBorder="1"/>
    <xf numFmtId="0" fontId="0" fillId="44" borderId="85" xfId="0" applyFill="1" applyBorder="1"/>
    <xf numFmtId="0" fontId="1" fillId="45" borderId="50" xfId="0" applyFont="1" applyFill="1" applyBorder="1" applyAlignment="1">
      <alignment wrapText="1"/>
    </xf>
    <xf numFmtId="0" fontId="38" fillId="42" borderId="50" xfId="0" applyFont="1" applyFill="1" applyBorder="1" applyAlignment="1">
      <alignment wrapText="1"/>
    </xf>
    <xf numFmtId="0" fontId="1" fillId="45" borderId="85" xfId="0" applyFont="1" applyFill="1" applyBorder="1" applyAlignment="1">
      <alignment wrapText="1"/>
    </xf>
    <xf numFmtId="0" fontId="13" fillId="9" borderId="49" xfId="0" applyFont="1" applyFill="1" applyBorder="1" applyAlignment="1">
      <alignment horizontal="left"/>
    </xf>
    <xf numFmtId="0" fontId="0" fillId="41" borderId="10" xfId="0" applyFill="1" applyBorder="1"/>
    <xf numFmtId="0" fontId="0" fillId="10" borderId="10" xfId="0" applyFill="1" applyBorder="1"/>
    <xf numFmtId="0" fontId="21" fillId="0" borderId="5" xfId="0" applyFont="1" applyFill="1" applyBorder="1"/>
    <xf numFmtId="169" fontId="5" fillId="3" borderId="0" xfId="0" applyNumberFormat="1" applyFont="1" applyFill="1" applyBorder="1" applyAlignment="1">
      <alignment horizontal="centerContinuous" vertical="center"/>
    </xf>
    <xf numFmtId="0" fontId="0" fillId="5" borderId="88" xfId="0" applyFont="1" applyFill="1" applyBorder="1"/>
    <xf numFmtId="0" fontId="0" fillId="7" borderId="25" xfId="0" applyFont="1" applyFill="1" applyBorder="1"/>
    <xf numFmtId="0" fontId="0" fillId="3" borderId="64" xfId="0" applyFont="1" applyFill="1" applyBorder="1"/>
    <xf numFmtId="0" fontId="1" fillId="3" borderId="64" xfId="0" applyFont="1" applyFill="1" applyBorder="1"/>
    <xf numFmtId="0" fontId="1" fillId="3" borderId="91" xfId="0" applyFont="1" applyFill="1" applyBorder="1"/>
    <xf numFmtId="0" fontId="0" fillId="45" borderId="74" xfId="0" applyFont="1" applyFill="1" applyBorder="1"/>
    <xf numFmtId="0" fontId="0" fillId="45" borderId="88" xfId="0" applyFont="1" applyFill="1" applyBorder="1"/>
    <xf numFmtId="0" fontId="5" fillId="3" borderId="19" xfId="0" quotePrefix="1" applyFont="1" applyFill="1" applyBorder="1"/>
    <xf numFmtId="0" fontId="5" fillId="3" borderId="0" xfId="0" quotePrefix="1" applyFont="1" applyFill="1" applyBorder="1"/>
    <xf numFmtId="0" fontId="13" fillId="8" borderId="3" xfId="0" applyFont="1" applyFill="1" applyBorder="1" applyAlignment="1">
      <alignment horizontal="left" vertical="center"/>
    </xf>
    <xf numFmtId="0" fontId="51" fillId="8" borderId="12" xfId="0" applyFont="1" applyFill="1" applyBorder="1" applyAlignment="1">
      <alignment vertical="center"/>
    </xf>
    <xf numFmtId="0" fontId="26" fillId="7" borderId="0" xfId="0" applyFont="1" applyFill="1" applyAlignment="1">
      <alignment horizontal="left"/>
    </xf>
    <xf numFmtId="0" fontId="42" fillId="7" borderId="0" xfId="0" applyFont="1" applyFill="1" applyAlignment="1">
      <alignment horizontal="left" vertical="center" wrapText="1"/>
    </xf>
    <xf numFmtId="0" fontId="0" fillId="3" borderId="10" xfId="0" applyFill="1" applyBorder="1" applyAlignment="1">
      <alignment horizontal="left" vertical="top" wrapText="1"/>
    </xf>
    <xf numFmtId="0" fontId="0" fillId="3" borderId="0" xfId="0" applyFill="1" applyBorder="1" applyAlignment="1">
      <alignment horizontal="left" vertical="top" wrapText="1"/>
    </xf>
    <xf numFmtId="0" fontId="0" fillId="3" borderId="11" xfId="0" applyFill="1" applyBorder="1" applyAlignment="1">
      <alignment horizontal="left" vertical="top" wrapText="1"/>
    </xf>
    <xf numFmtId="0" fontId="13" fillId="0" borderId="3"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0" fillId="3" borderId="0" xfId="0" applyFont="1" applyFill="1" applyBorder="1" applyAlignment="1">
      <alignment horizontal="left" wrapText="1"/>
    </xf>
    <xf numFmtId="0" fontId="0" fillId="3" borderId="11" xfId="0" applyFont="1" applyFill="1" applyBorder="1" applyAlignment="1">
      <alignment horizontal="left" wrapText="1"/>
    </xf>
    <xf numFmtId="0" fontId="0" fillId="3" borderId="20" xfId="0" applyFont="1" applyFill="1" applyBorder="1" applyAlignment="1">
      <alignment horizontal="left" wrapText="1"/>
    </xf>
    <xf numFmtId="0" fontId="0" fillId="3" borderId="89" xfId="0" applyFont="1" applyFill="1" applyBorder="1" applyAlignment="1">
      <alignment horizontal="left" wrapText="1"/>
    </xf>
    <xf numFmtId="0" fontId="0" fillId="3" borderId="19" xfId="0" applyFont="1" applyFill="1" applyBorder="1" applyAlignment="1">
      <alignment horizontal="left" vertical="top" wrapText="1"/>
    </xf>
    <xf numFmtId="0" fontId="0" fillId="3" borderId="90" xfId="0" applyFont="1" applyFill="1" applyBorder="1" applyAlignment="1">
      <alignment horizontal="left" vertical="top" wrapText="1"/>
    </xf>
    <xf numFmtId="0" fontId="0" fillId="3" borderId="20" xfId="0" applyFont="1" applyFill="1" applyBorder="1" applyAlignment="1">
      <alignment horizontal="left" vertical="top" wrapText="1"/>
    </xf>
    <xf numFmtId="0" fontId="0" fillId="3" borderId="89"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3" xfId="0" applyFont="1" applyFill="1" applyBorder="1" applyAlignment="1">
      <alignment horizontal="left" wrapText="1"/>
    </xf>
    <xf numFmtId="0" fontId="0" fillId="3" borderId="7" xfId="0" applyFont="1" applyFill="1" applyBorder="1" applyAlignment="1">
      <alignment horizontal="left" wrapText="1"/>
    </xf>
    <xf numFmtId="0" fontId="0" fillId="3" borderId="4" xfId="0" applyFont="1" applyFill="1" applyBorder="1" applyAlignment="1">
      <alignment horizontal="left" wrapText="1"/>
    </xf>
    <xf numFmtId="0" fontId="0" fillId="3" borderId="10" xfId="0" applyFont="1" applyFill="1" applyBorder="1" applyAlignment="1">
      <alignment horizontal="left" wrapText="1"/>
    </xf>
    <xf numFmtId="0" fontId="0" fillId="3" borderId="0" xfId="0" quotePrefix="1" applyFont="1" applyFill="1" applyBorder="1" applyAlignment="1">
      <alignment wrapText="1"/>
    </xf>
    <xf numFmtId="0" fontId="0" fillId="3" borderId="11" xfId="0" quotePrefix="1" applyFont="1" applyFill="1" applyBorder="1" applyAlignment="1">
      <alignment wrapText="1"/>
    </xf>
    <xf numFmtId="0" fontId="0" fillId="3" borderId="8" xfId="0" quotePrefix="1" applyFont="1" applyFill="1" applyBorder="1" applyAlignment="1">
      <alignment wrapText="1"/>
    </xf>
    <xf numFmtId="0" fontId="0" fillId="3" borderId="6" xfId="0" quotePrefix="1" applyFont="1" applyFill="1" applyBorder="1" applyAlignment="1">
      <alignment wrapText="1"/>
    </xf>
    <xf numFmtId="0" fontId="48" fillId="0" borderId="3" xfId="0" applyFont="1" applyBorder="1" applyAlignment="1" applyProtection="1">
      <alignment horizontal="center" vertical="center" wrapText="1"/>
    </xf>
    <xf numFmtId="0" fontId="48" fillId="0" borderId="7" xfId="0" applyFont="1" applyBorder="1" applyAlignment="1" applyProtection="1">
      <alignment horizontal="center" vertical="center" wrapText="1"/>
    </xf>
    <xf numFmtId="0" fontId="48" fillId="0" borderId="4" xfId="0" applyFont="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6" xfId="0" applyFont="1" applyBorder="1" applyAlignment="1" applyProtection="1">
      <alignment horizontal="center" vertical="center" wrapText="1"/>
    </xf>
    <xf numFmtId="0" fontId="18" fillId="8" borderId="3"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1" fillId="3" borderId="16"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5" fillId="3" borderId="21" xfId="0" applyFont="1" applyFill="1" applyBorder="1" applyAlignment="1">
      <alignment horizontal="left" vertical="center" wrapText="1"/>
    </xf>
    <xf numFmtId="0" fontId="13" fillId="9" borderId="16" xfId="0" applyFont="1" applyFill="1" applyBorder="1" applyAlignment="1">
      <alignment horizontal="center" vertical="center"/>
    </xf>
    <xf numFmtId="0" fontId="13" fillId="9" borderId="21" xfId="0" applyFont="1" applyFill="1" applyBorder="1" applyAlignment="1">
      <alignment horizontal="center" vertical="center"/>
    </xf>
    <xf numFmtId="0" fontId="10" fillId="3" borderId="42" xfId="0" applyFont="1" applyFill="1" applyBorder="1" applyAlignment="1">
      <alignment horizontal="left" vertical="top" wrapText="1"/>
    </xf>
    <xf numFmtId="0" fontId="10" fillId="3" borderId="41"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3" borderId="44"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46" xfId="0" applyFont="1" applyFill="1" applyBorder="1" applyAlignment="1">
      <alignment horizontal="left" vertical="top" wrapText="1"/>
    </xf>
    <xf numFmtId="0" fontId="10" fillId="3" borderId="47" xfId="0" applyFont="1" applyFill="1" applyBorder="1" applyAlignment="1">
      <alignment horizontal="left" vertical="top" wrapText="1"/>
    </xf>
    <xf numFmtId="0" fontId="10" fillId="3" borderId="48" xfId="0" applyFont="1" applyFill="1" applyBorder="1" applyAlignment="1">
      <alignment horizontal="left" vertical="top" wrapText="1"/>
    </xf>
    <xf numFmtId="0" fontId="5" fillId="3" borderId="63" xfId="0" applyFont="1" applyFill="1" applyBorder="1" applyAlignment="1">
      <alignment vertical="center" wrapText="1"/>
    </xf>
    <xf numFmtId="0" fontId="41" fillId="7" borderId="0" xfId="0" applyFont="1" applyFill="1" applyAlignment="1">
      <alignment wrapText="1"/>
    </xf>
    <xf numFmtId="0" fontId="13" fillId="9" borderId="12" xfId="0" applyFont="1" applyFill="1" applyBorder="1" applyAlignment="1">
      <alignment horizontal="center" vertical="center"/>
    </xf>
    <xf numFmtId="0" fontId="13" fillId="9" borderId="13" xfId="0" applyFont="1" applyFill="1" applyBorder="1" applyAlignment="1">
      <alignment horizontal="center" vertical="center"/>
    </xf>
    <xf numFmtId="0" fontId="13" fillId="9" borderId="14" xfId="0" applyFont="1" applyFill="1" applyBorder="1" applyAlignment="1">
      <alignment horizontal="center" vertical="center"/>
    </xf>
    <xf numFmtId="0" fontId="5" fillId="3" borderId="4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3" borderId="49" xfId="0" applyFont="1" applyFill="1" applyBorder="1" applyAlignment="1">
      <alignment vertical="center" wrapText="1"/>
    </xf>
    <xf numFmtId="0" fontId="5" fillId="3" borderId="64" xfId="0" applyFont="1" applyFill="1" applyBorder="1" applyAlignment="1">
      <alignment vertical="center" wrapText="1"/>
    </xf>
    <xf numFmtId="0" fontId="5" fillId="3" borderId="9" xfId="0" applyFont="1" applyFill="1" applyBorder="1" applyAlignment="1">
      <alignment vertical="center" wrapText="1"/>
    </xf>
    <xf numFmtId="0" fontId="10" fillId="3" borderId="63" xfId="0" applyFont="1" applyFill="1" applyBorder="1" applyAlignment="1">
      <alignment vertical="center" wrapText="1"/>
    </xf>
    <xf numFmtId="0" fontId="5" fillId="0" borderId="0" xfId="0" applyFont="1" applyFill="1" applyBorder="1" applyAlignment="1">
      <alignment vertical="top" wrapText="1"/>
    </xf>
    <xf numFmtId="0" fontId="5" fillId="3" borderId="49" xfId="0" applyFont="1" applyFill="1" applyBorder="1" applyAlignment="1">
      <alignment horizontal="left" vertical="center" wrapText="1"/>
    </xf>
    <xf numFmtId="0" fontId="5" fillId="3" borderId="64"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3" fillId="9"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4" xfId="0" applyFont="1" applyFill="1" applyBorder="1" applyAlignment="1">
      <alignment horizontal="center" vertical="center"/>
    </xf>
    <xf numFmtId="0" fontId="11" fillId="3" borderId="42"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5" fillId="3" borderId="4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46" xfId="0" applyFont="1" applyFill="1" applyBorder="1" applyAlignment="1">
      <alignment horizontal="left" vertical="top" wrapText="1"/>
    </xf>
    <xf numFmtId="0" fontId="5" fillId="3" borderId="47" xfId="0" applyFont="1" applyFill="1" applyBorder="1" applyAlignment="1">
      <alignment horizontal="left" vertical="top" wrapText="1"/>
    </xf>
    <xf numFmtId="0" fontId="5" fillId="3" borderId="48" xfId="0" applyFont="1" applyFill="1" applyBorder="1" applyAlignment="1">
      <alignment horizontal="left" vertical="top" wrapText="1"/>
    </xf>
    <xf numFmtId="0" fontId="5" fillId="3" borderId="42"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16" fillId="8" borderId="71" xfId="0" applyFont="1" applyFill="1" applyBorder="1" applyAlignment="1" applyProtection="1">
      <alignment horizontal="left" vertical="center" wrapText="1"/>
    </xf>
    <xf numFmtId="0" fontId="16" fillId="8" borderId="72" xfId="0" applyFont="1" applyFill="1" applyBorder="1" applyAlignment="1" applyProtection="1">
      <alignment horizontal="left" vertical="center" wrapText="1"/>
    </xf>
    <xf numFmtId="0" fontId="16" fillId="8" borderId="73" xfId="0" applyFont="1" applyFill="1" applyBorder="1" applyAlignment="1" applyProtection="1">
      <alignment horizontal="left" vertical="center" wrapText="1"/>
    </xf>
    <xf numFmtId="0" fontId="17" fillId="8" borderId="51"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6" fillId="8" borderId="51" xfId="0" applyFont="1" applyFill="1" applyBorder="1" applyAlignment="1">
      <alignment horizontal="center" wrapText="1"/>
    </xf>
    <xf numFmtId="0" fontId="16" fillId="8" borderId="53" xfId="0" applyFont="1" applyFill="1" applyBorder="1" applyAlignment="1">
      <alignment horizontal="center" wrapText="1"/>
    </xf>
    <xf numFmtId="0" fontId="13" fillId="9" borderId="10"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11" xfId="0" applyFont="1" applyFill="1" applyBorder="1" applyAlignment="1">
      <alignment horizontal="center" vertical="center"/>
    </xf>
    <xf numFmtId="0" fontId="5" fillId="3" borderId="19" xfId="0" quotePrefix="1" applyFont="1" applyFill="1" applyBorder="1" applyAlignment="1">
      <alignment horizontal="left"/>
    </xf>
    <xf numFmtId="0" fontId="5" fillId="3" borderId="19" xfId="0" applyFont="1" applyFill="1" applyBorder="1" applyAlignment="1">
      <alignment horizontal="left"/>
    </xf>
    <xf numFmtId="0" fontId="5" fillId="3" borderId="40" xfId="0" applyFont="1" applyFill="1" applyBorder="1" applyAlignment="1">
      <alignment horizontal="left"/>
    </xf>
    <xf numFmtId="0" fontId="5" fillId="3" borderId="20" xfId="0" applyFont="1" applyFill="1" applyBorder="1" applyAlignment="1">
      <alignment horizontal="left"/>
    </xf>
    <xf numFmtId="0" fontId="5" fillId="3" borderId="23" xfId="0" applyFont="1" applyFill="1" applyBorder="1" applyAlignment="1">
      <alignment horizontal="left"/>
    </xf>
    <xf numFmtId="0" fontId="45" fillId="3" borderId="42" xfId="0" applyFont="1" applyFill="1" applyBorder="1" applyAlignment="1">
      <alignment horizontal="left" vertical="center" wrapText="1"/>
    </xf>
    <xf numFmtId="0" fontId="45" fillId="3" borderId="41" xfId="0" applyFont="1" applyFill="1" applyBorder="1" applyAlignment="1">
      <alignment horizontal="left" vertical="center" wrapText="1"/>
    </xf>
    <xf numFmtId="0" fontId="45" fillId="3" borderId="43" xfId="0" applyFont="1" applyFill="1" applyBorder="1" applyAlignment="1">
      <alignment horizontal="left" vertical="center" wrapText="1"/>
    </xf>
    <xf numFmtId="0" fontId="45" fillId="3" borderId="44"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45" xfId="0" applyFont="1" applyFill="1" applyBorder="1" applyAlignment="1">
      <alignment horizontal="left" vertical="center" wrapText="1"/>
    </xf>
    <xf numFmtId="0" fontId="45" fillId="3" borderId="46" xfId="0" applyFont="1" applyFill="1" applyBorder="1" applyAlignment="1">
      <alignment horizontal="left" vertical="center" wrapText="1"/>
    </xf>
    <xf numFmtId="0" fontId="45" fillId="3" borderId="47" xfId="0" applyFont="1" applyFill="1" applyBorder="1" applyAlignment="1">
      <alignment horizontal="left" vertical="center" wrapText="1"/>
    </xf>
    <xf numFmtId="0" fontId="45" fillId="3" borderId="48" xfId="0" applyFont="1" applyFill="1" applyBorder="1" applyAlignment="1">
      <alignment horizontal="left" vertical="center" wrapText="1"/>
    </xf>
    <xf numFmtId="0" fontId="9" fillId="3" borderId="65" xfId="0" applyFont="1" applyFill="1" applyBorder="1" applyAlignment="1">
      <alignment horizontal="left" vertical="center"/>
    </xf>
    <xf numFmtId="0" fontId="9" fillId="3" borderId="66" xfId="0" applyFont="1" applyFill="1" applyBorder="1" applyAlignment="1">
      <alignment horizontal="left" vertical="center"/>
    </xf>
    <xf numFmtId="0" fontId="9" fillId="3" borderId="67" xfId="0" applyFont="1" applyFill="1" applyBorder="1" applyAlignment="1">
      <alignment horizontal="left" vertical="center"/>
    </xf>
  </cellXfs>
  <cellStyles count="46">
    <cellStyle name="20 % - Dekorfärg1" xfId="4"/>
    <cellStyle name="20 % - Dekorfärg2" xfId="5"/>
    <cellStyle name="20 % - Dekorfärg3" xfId="6"/>
    <cellStyle name="20 % - Dekorfärg4" xfId="7"/>
    <cellStyle name="20 % - Dekorfärg5" xfId="8"/>
    <cellStyle name="20 % - Dekorfärg6" xfId="9"/>
    <cellStyle name="40 % - Dekorfärg1" xfId="10"/>
    <cellStyle name="40 % - Dekorfärg2" xfId="11"/>
    <cellStyle name="40 % - Dekorfärg3" xfId="12"/>
    <cellStyle name="40 % - Dekorfärg4" xfId="13"/>
    <cellStyle name="40 % - Dekorfärg5" xfId="14"/>
    <cellStyle name="40 % - Dekorfärg6" xfId="15"/>
    <cellStyle name="60 % - Dekorfärg1" xfId="16"/>
    <cellStyle name="60 % - Dekorfärg2" xfId="17"/>
    <cellStyle name="60 % - Dekorfärg3" xfId="18"/>
    <cellStyle name="60 % - Dekorfärg4" xfId="19"/>
    <cellStyle name="60 % - Dekorfärg5" xfId="20"/>
    <cellStyle name="60 % - Dekorfärg6" xfId="21"/>
    <cellStyle name="Anteckning" xfId="22"/>
    <cellStyle name="Beräkning" xfId="23"/>
    <cellStyle name="Bra" xfId="24"/>
    <cellStyle name="Currency" xfId="1" builtinId="4"/>
    <cellStyle name="Currency 2 2 2" xfId="25"/>
    <cellStyle name="Dekorfärg1" xfId="26"/>
    <cellStyle name="Dekorfärg2" xfId="27"/>
    <cellStyle name="Dekorfärg3" xfId="28"/>
    <cellStyle name="Dekorfärg4" xfId="29"/>
    <cellStyle name="Dekorfärg5" xfId="30"/>
    <cellStyle name="Dekorfärg6" xfId="31"/>
    <cellStyle name="Dålig" xfId="32"/>
    <cellStyle name="Förklarande text" xfId="33"/>
    <cellStyle name="Hyperlink" xfId="3" builtinId="8"/>
    <cellStyle name="Indata" xfId="34"/>
    <cellStyle name="Kontrollcell" xfId="35"/>
    <cellStyle name="Länkad cell" xfId="36"/>
    <cellStyle name="Normal" xfId="0" builtinId="0"/>
    <cellStyle name="Normal 10 2" xfId="37"/>
    <cellStyle name="Percent" xfId="2" builtinId="5"/>
    <cellStyle name="Rubrik" xfId="38"/>
    <cellStyle name="Rubrik 1" xfId="39"/>
    <cellStyle name="Rubrik 2" xfId="40"/>
    <cellStyle name="Rubrik 3" xfId="41"/>
    <cellStyle name="Rubrik 4" xfId="42"/>
    <cellStyle name="Summa" xfId="43"/>
    <cellStyle name="Utdata" xfId="44"/>
    <cellStyle name="Varningstext" xfId="45"/>
  </cellStyles>
  <dxfs count="7">
    <dxf>
      <font>
        <color auto="1"/>
      </font>
      <fill>
        <patternFill>
          <bgColor rgb="FF00B05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C00000"/>
        </patternFill>
      </fill>
    </dxf>
  </dxfs>
  <tableStyles count="0" defaultTableStyle="TableStyleMedium2" defaultPivotStyle="PivotStyleLight16"/>
  <colors>
    <mruColors>
      <color rgb="FF289D93"/>
      <color rgb="FFB6D7D3"/>
      <color rgb="FF289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635</xdr:colOff>
      <xdr:row>7</xdr:row>
      <xdr:rowOff>69103</xdr:rowOff>
    </xdr:from>
    <xdr:to>
      <xdr:col>11</xdr:col>
      <xdr:colOff>294005</xdr:colOff>
      <xdr:row>14</xdr:row>
      <xdr:rowOff>174756</xdr:rowOff>
    </xdr:to>
    <xdr:pic>
      <xdr:nvPicPr>
        <xdr:cNvPr id="2" name="Picture 1" descr="C:\Users\samuelsson.niklas\AppData\Local\Microsoft\Windows\INetCache\Content.Outlook\FO4SEZAB\GY (00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694" y="1563221"/>
          <a:ext cx="2131135" cy="1433083"/>
        </a:xfrm>
        <a:prstGeom prst="rect">
          <a:avLst/>
        </a:prstGeom>
        <a:noFill/>
        <a:ln>
          <a:noFill/>
        </a:ln>
      </xdr:spPr>
    </xdr:pic>
    <xdr:clientData/>
  </xdr:twoCellAnchor>
  <xdr:twoCellAnchor editAs="oneCell">
    <xdr:from>
      <xdr:col>7</xdr:col>
      <xdr:colOff>595406</xdr:colOff>
      <xdr:row>26</xdr:row>
      <xdr:rowOff>185457</xdr:rowOff>
    </xdr:from>
    <xdr:to>
      <xdr:col>11</xdr:col>
      <xdr:colOff>295873</xdr:colOff>
      <xdr:row>35</xdr:row>
      <xdr:rowOff>57188</xdr:rowOff>
    </xdr:to>
    <xdr:pic>
      <xdr:nvPicPr>
        <xdr:cNvPr id="3" name="Picture 2" descr="C:\Users\samuelsson.niklas\AppData\Local\Microsoft\Windows\INetCache\Content.Outlook\FO4SEZAB\pedagog (00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08"/>
        <a:stretch/>
      </xdr:blipFill>
      <xdr:spPr bwMode="auto">
        <a:xfrm>
          <a:off x="4920877" y="5907928"/>
          <a:ext cx="2150820" cy="1552613"/>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uelsson.niklas/AppData/Local/Microsoft/Windows/INetCache/Content.Outlook/FO4SEZAB/20171215_Svarsmall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Summering"/>
      <sheetName val="Funktionella_krav"/>
      <sheetName val="Ersättning_införande"/>
      <sheetName val="Ersättning_timpriser"/>
      <sheetName val="Ersättning_underhåll&amp;drift"/>
      <sheetName val="Kontroll"/>
    </sheetNames>
    <sheetDataSet>
      <sheetData sheetId="0"/>
      <sheetData sheetId="1"/>
      <sheetData sheetId="2">
        <row r="7">
          <cell r="J7" t="str">
            <v>Ja</v>
          </cell>
        </row>
      </sheetData>
      <sheetData sheetId="3"/>
      <sheetData sheetId="4"/>
      <sheetData sheetId="5"/>
      <sheetData sheetId="6">
        <row r="3">
          <cell r="B3" t="str">
            <v>Ja</v>
          </cell>
        </row>
        <row r="4">
          <cell r="B4" t="str">
            <v>Nej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tockholm.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42"/>
  <sheetViews>
    <sheetView zoomScale="80" zoomScaleNormal="80" workbookViewId="0">
      <selection activeCell="O12" sqref="O12"/>
    </sheetView>
  </sheetViews>
  <sheetFormatPr defaultColWidth="8.81640625" defaultRowHeight="14.5"/>
  <cols>
    <col min="1" max="1" width="3.1796875" style="1" customWidth="1"/>
    <col min="2" max="2" width="18.1796875" style="1" bestFit="1" customWidth="1"/>
    <col min="3" max="15" width="8.81640625" style="1"/>
    <col min="16" max="16" width="23.36328125" style="1" customWidth="1"/>
    <col min="17" max="16384" width="8.81640625" style="1"/>
  </cols>
  <sheetData>
    <row r="1" spans="2:16" s="116" customFormat="1" ht="28.5" customHeight="1">
      <c r="B1" s="114" t="s">
        <v>83</v>
      </c>
      <c r="C1" s="115"/>
      <c r="D1" s="115"/>
      <c r="E1" s="115"/>
      <c r="F1" s="115"/>
      <c r="G1" s="115"/>
      <c r="H1" s="115"/>
      <c r="I1" s="115"/>
      <c r="J1" s="115"/>
      <c r="K1" s="115"/>
      <c r="L1" s="115"/>
      <c r="M1" s="115"/>
      <c r="N1" s="115"/>
      <c r="O1" s="115"/>
      <c r="P1" s="115"/>
    </row>
    <row r="2" spans="2:16" s="116" customFormat="1" ht="28.5" customHeight="1">
      <c r="B2" s="152" t="s">
        <v>84</v>
      </c>
      <c r="C2" s="115"/>
      <c r="D2" s="115"/>
      <c r="E2" s="115"/>
      <c r="F2" s="115"/>
      <c r="G2" s="115"/>
      <c r="H2" s="115"/>
      <c r="I2" s="115"/>
      <c r="J2" s="115"/>
      <c r="K2" s="115"/>
      <c r="L2" s="115"/>
      <c r="M2" s="115"/>
      <c r="N2" s="115"/>
      <c r="O2" s="115"/>
      <c r="P2" s="115"/>
    </row>
    <row r="3" spans="2:16" s="116" customFormat="1" ht="13.5" customHeight="1">
      <c r="B3" s="114"/>
      <c r="C3" s="115"/>
      <c r="D3" s="115"/>
      <c r="E3" s="115"/>
      <c r="F3" s="115"/>
      <c r="G3" s="115"/>
      <c r="H3" s="115"/>
      <c r="I3" s="115"/>
      <c r="J3" s="115"/>
      <c r="K3" s="115"/>
      <c r="L3" s="115"/>
      <c r="M3" s="115"/>
      <c r="N3" s="115"/>
      <c r="O3" s="115"/>
      <c r="P3" s="115"/>
    </row>
    <row r="4" spans="2:16" s="116" customFormat="1" ht="36" customHeight="1">
      <c r="B4" s="202" t="s">
        <v>222</v>
      </c>
      <c r="C4" s="202"/>
      <c r="D4" s="202"/>
      <c r="E4" s="202"/>
      <c r="F4" s="202"/>
      <c r="G4" s="202"/>
      <c r="H4" s="202"/>
      <c r="I4" s="202"/>
      <c r="J4" s="202"/>
      <c r="K4" s="202"/>
      <c r="L4" s="202"/>
      <c r="M4" s="202"/>
      <c r="N4" s="202"/>
      <c r="O4" s="202"/>
      <c r="P4" s="202"/>
    </row>
    <row r="6" spans="2:16" ht="14.5" customHeight="1"/>
    <row r="7" spans="2:16" ht="14.5" customHeight="1"/>
    <row r="8" spans="2:16" ht="14.5" customHeight="1"/>
    <row r="9" spans="2:16" ht="14.5" customHeight="1"/>
    <row r="10" spans="2:16" ht="15" customHeight="1"/>
    <row r="11" spans="2:16" ht="14.5" customHeight="1"/>
    <row r="12" spans="2:16" ht="14.5" customHeight="1"/>
    <row r="13" spans="2:16" ht="15" customHeight="1"/>
    <row r="16" spans="2:16">
      <c r="B16" s="27"/>
      <c r="C16" s="27"/>
      <c r="D16" s="27"/>
      <c r="E16" s="27"/>
      <c r="F16" s="27"/>
      <c r="G16" s="27"/>
      <c r="H16" s="27"/>
    </row>
    <row r="17" spans="2:8" ht="67" customHeight="1">
      <c r="B17" s="201" t="s">
        <v>77</v>
      </c>
      <c r="C17" s="201"/>
      <c r="D17" s="201"/>
      <c r="E17" s="201"/>
      <c r="F17" s="201"/>
      <c r="G17" s="201"/>
      <c r="H17" s="201"/>
    </row>
    <row r="18" spans="2:8" ht="15.5">
      <c r="B18" s="111" t="s">
        <v>76</v>
      </c>
      <c r="C18" s="27"/>
      <c r="D18" s="27"/>
      <c r="E18" s="27"/>
      <c r="F18" s="27"/>
      <c r="G18" s="27"/>
      <c r="H18" s="27"/>
    </row>
    <row r="19" spans="2:8" ht="15.5">
      <c r="B19" s="112">
        <v>43119</v>
      </c>
      <c r="C19" s="27"/>
      <c r="D19" s="27"/>
      <c r="E19" s="27"/>
      <c r="F19" s="27"/>
      <c r="G19" s="27"/>
      <c r="H19" s="27"/>
    </row>
    <row r="20" spans="2:8">
      <c r="B20" s="27"/>
      <c r="C20" s="27"/>
      <c r="D20" s="27"/>
      <c r="E20" s="27"/>
      <c r="F20" s="27"/>
      <c r="G20" s="27"/>
      <c r="H20" s="27"/>
    </row>
    <row r="21" spans="2:8">
      <c r="B21" s="27"/>
      <c r="C21" s="27"/>
      <c r="D21" s="27"/>
      <c r="E21" s="27"/>
      <c r="F21" s="27"/>
      <c r="G21" s="27"/>
      <c r="H21" s="27"/>
    </row>
    <row r="22" spans="2:8">
      <c r="B22" s="27"/>
      <c r="C22" s="27"/>
      <c r="D22" s="27"/>
      <c r="E22" s="27"/>
      <c r="F22" s="27"/>
      <c r="G22" s="27"/>
      <c r="H22" s="27"/>
    </row>
    <row r="23" spans="2:8">
      <c r="B23" s="27"/>
      <c r="C23" s="27"/>
      <c r="D23" s="27"/>
      <c r="E23" s="27"/>
      <c r="F23" s="27"/>
      <c r="G23" s="27"/>
      <c r="H23" s="27"/>
    </row>
    <row r="24" spans="2:8">
      <c r="B24" s="27"/>
      <c r="C24" s="27"/>
      <c r="D24" s="27"/>
      <c r="E24" s="27"/>
      <c r="F24" s="27"/>
      <c r="G24" s="27"/>
      <c r="H24" s="27"/>
    </row>
    <row r="25" spans="2:8">
      <c r="B25" s="27"/>
      <c r="C25" s="27"/>
      <c r="D25" s="27"/>
      <c r="E25" s="27"/>
      <c r="F25" s="27"/>
      <c r="G25" s="27"/>
      <c r="H25" s="27"/>
    </row>
    <row r="26" spans="2:8">
      <c r="B26" s="27"/>
      <c r="C26" s="27"/>
      <c r="D26" s="27"/>
      <c r="E26" s="27"/>
      <c r="F26" s="27"/>
      <c r="G26" s="27"/>
      <c r="H26" s="27"/>
    </row>
    <row r="27" spans="2:8">
      <c r="B27" s="27"/>
      <c r="C27" s="27"/>
      <c r="D27" s="27"/>
      <c r="E27" s="27"/>
      <c r="F27" s="27"/>
      <c r="G27" s="27"/>
      <c r="H27" s="27"/>
    </row>
    <row r="37" spans="2:2">
      <c r="B37" s="82" t="s">
        <v>78</v>
      </c>
    </row>
    <row r="38" spans="2:2">
      <c r="B38" s="1" t="s">
        <v>79</v>
      </c>
    </row>
    <row r="39" spans="2:2">
      <c r="B39" s="1" t="s">
        <v>212</v>
      </c>
    </row>
    <row r="40" spans="2:2">
      <c r="B40" s="1" t="s">
        <v>80</v>
      </c>
    </row>
    <row r="41" spans="2:2">
      <c r="B41" s="1" t="s">
        <v>81</v>
      </c>
    </row>
    <row r="42" spans="2:2">
      <c r="B42" s="113" t="s">
        <v>82</v>
      </c>
    </row>
  </sheetData>
  <sheetProtection algorithmName="SHA-512" hashValue="jWFLWrkJO+b1dVsYdPG5LiPvzoRHd+rJUQQaPbLYIMd+aBN6hxlVHNF6yKcQY37z4f8cRrJtbw8zbPAgmqWBng==" saltValue="W5vSWYpxt/D7bZZ6x3JH2Q==" spinCount="100000" sheet="1" objects="1" scenarios="1"/>
  <mergeCells count="2">
    <mergeCell ref="B17:H17"/>
    <mergeCell ref="B4:P4"/>
  </mergeCells>
  <hyperlinks>
    <hyperlink ref="B4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sheetPr>
  <dimension ref="B1:N49"/>
  <sheetViews>
    <sheetView tabSelected="1" zoomScale="80" zoomScaleNormal="80" workbookViewId="0">
      <selection activeCell="B1" sqref="B1"/>
    </sheetView>
  </sheetViews>
  <sheetFormatPr defaultColWidth="8.81640625" defaultRowHeight="14.5"/>
  <cols>
    <col min="1" max="1" width="2.81640625" style="1" customWidth="1"/>
    <col min="2" max="2" width="30.81640625" style="1" customWidth="1"/>
    <col min="3" max="3" width="82" style="1" customWidth="1"/>
    <col min="4" max="16384" width="8.81640625" style="1"/>
  </cols>
  <sheetData>
    <row r="1" spans="2:14" ht="19.75" customHeight="1">
      <c r="B1" s="24"/>
      <c r="C1" s="24"/>
      <c r="D1" s="24"/>
      <c r="E1" s="24"/>
      <c r="F1" s="24"/>
      <c r="G1" s="27"/>
      <c r="H1" s="27"/>
      <c r="I1" s="27"/>
      <c r="J1" s="27"/>
      <c r="K1" s="27"/>
      <c r="L1" s="27"/>
      <c r="M1" s="27"/>
    </row>
    <row r="2" spans="2:14" ht="21" customHeight="1">
      <c r="B2" s="138" t="s">
        <v>64</v>
      </c>
      <c r="C2" s="138"/>
      <c r="D2" s="138"/>
      <c r="E2" s="138"/>
      <c r="F2" s="27"/>
      <c r="G2" s="27"/>
      <c r="H2" s="27"/>
      <c r="I2" s="27"/>
      <c r="J2" s="27"/>
      <c r="K2" s="27"/>
      <c r="L2" s="27"/>
      <c r="M2" s="27"/>
    </row>
    <row r="3" spans="2:14" ht="21" customHeight="1">
      <c r="B3" s="142" t="s">
        <v>164</v>
      </c>
      <c r="C3" s="138"/>
      <c r="D3" s="138"/>
      <c r="E3" s="138"/>
      <c r="F3" s="27"/>
      <c r="G3" s="27"/>
      <c r="H3" s="27"/>
      <c r="I3" s="27"/>
      <c r="J3" s="27"/>
      <c r="K3" s="27"/>
      <c r="L3" s="27"/>
      <c r="M3" s="27"/>
    </row>
    <row r="4" spans="2:14" ht="20">
      <c r="B4" s="114"/>
      <c r="C4" s="25"/>
      <c r="D4" s="24"/>
      <c r="E4" s="24"/>
      <c r="F4" s="24"/>
      <c r="G4" s="27"/>
      <c r="H4" s="27"/>
      <c r="I4" s="27"/>
      <c r="J4" s="27"/>
      <c r="K4" s="27"/>
      <c r="L4" s="27"/>
      <c r="M4" s="27"/>
    </row>
    <row r="5" spans="2:14" ht="15" customHeight="1" thickBot="1">
      <c r="B5" s="82"/>
    </row>
    <row r="6" spans="2:14" ht="16" thickBot="1">
      <c r="B6" s="200" t="s">
        <v>65</v>
      </c>
      <c r="C6" s="87"/>
      <c r="D6" s="87"/>
      <c r="E6" s="87"/>
      <c r="F6" s="87"/>
      <c r="G6" s="88"/>
      <c r="I6" s="240" t="s">
        <v>263</v>
      </c>
      <c r="J6" s="241"/>
      <c r="K6" s="241"/>
      <c r="L6" s="241"/>
      <c r="M6" s="242"/>
    </row>
    <row r="7" spans="2:14" ht="19.399999999999999" customHeight="1">
      <c r="B7" s="104" t="s">
        <v>67</v>
      </c>
      <c r="C7" s="102" t="s">
        <v>2</v>
      </c>
      <c r="D7" s="102"/>
      <c r="E7" s="102"/>
      <c r="F7" s="102"/>
      <c r="G7" s="103"/>
      <c r="I7" s="243"/>
      <c r="J7" s="244"/>
      <c r="K7" s="244"/>
      <c r="L7" s="244"/>
      <c r="M7" s="245"/>
    </row>
    <row r="8" spans="2:14" ht="14.5" customHeight="1">
      <c r="B8" s="108" t="s">
        <v>71</v>
      </c>
      <c r="C8" s="215" t="s">
        <v>224</v>
      </c>
      <c r="D8" s="215"/>
      <c r="E8" s="215"/>
      <c r="F8" s="215"/>
      <c r="G8" s="216"/>
      <c r="I8" s="243"/>
      <c r="J8" s="244"/>
      <c r="K8" s="244"/>
      <c r="L8" s="244"/>
      <c r="M8" s="245"/>
      <c r="N8" s="97"/>
    </row>
    <row r="9" spans="2:14" ht="14.5" customHeight="1">
      <c r="B9" s="190"/>
      <c r="C9" s="217"/>
      <c r="D9" s="217"/>
      <c r="E9" s="217"/>
      <c r="F9" s="217"/>
      <c r="G9" s="218"/>
      <c r="I9" s="243"/>
      <c r="J9" s="244"/>
      <c r="K9" s="244"/>
      <c r="L9" s="244"/>
      <c r="M9" s="245"/>
      <c r="N9" s="119"/>
    </row>
    <row r="10" spans="2:14" ht="15.65" customHeight="1">
      <c r="B10" s="195" t="s">
        <v>0</v>
      </c>
      <c r="C10" s="219" t="s">
        <v>223</v>
      </c>
      <c r="D10" s="219"/>
      <c r="E10" s="219"/>
      <c r="F10" s="219"/>
      <c r="G10" s="220"/>
      <c r="I10" s="243"/>
      <c r="J10" s="244"/>
      <c r="K10" s="244"/>
      <c r="L10" s="244"/>
      <c r="M10" s="245"/>
      <c r="N10" s="119"/>
    </row>
    <row r="11" spans="2:14" ht="15.65" customHeight="1">
      <c r="B11" s="196"/>
      <c r="C11" s="221"/>
      <c r="D11" s="221"/>
      <c r="E11" s="221"/>
      <c r="F11" s="221"/>
      <c r="G11" s="222"/>
      <c r="I11" s="243"/>
      <c r="J11" s="244"/>
      <c r="K11" s="244"/>
      <c r="L11" s="244"/>
      <c r="M11" s="245"/>
      <c r="N11" s="119"/>
    </row>
    <row r="12" spans="2:14" ht="14.4" customHeight="1">
      <c r="B12" s="191" t="s">
        <v>72</v>
      </c>
      <c r="C12" s="192" t="s">
        <v>225</v>
      </c>
      <c r="D12" s="193"/>
      <c r="E12" s="193"/>
      <c r="F12" s="193"/>
      <c r="G12" s="194"/>
      <c r="I12" s="243"/>
      <c r="J12" s="244"/>
      <c r="K12" s="244"/>
      <c r="L12" s="244"/>
      <c r="M12" s="245"/>
      <c r="N12" s="97"/>
    </row>
    <row r="13" spans="2:14">
      <c r="B13" s="191" t="s">
        <v>74</v>
      </c>
      <c r="C13" s="192" t="s">
        <v>226</v>
      </c>
      <c r="D13" s="193"/>
      <c r="E13" s="193"/>
      <c r="F13" s="193"/>
      <c r="G13" s="194"/>
      <c r="I13" s="243"/>
      <c r="J13" s="244"/>
      <c r="K13" s="244"/>
      <c r="L13" s="244"/>
      <c r="M13" s="245"/>
    </row>
    <row r="14" spans="2:14" ht="15" thickBot="1">
      <c r="B14" s="117" t="s">
        <v>75</v>
      </c>
      <c r="C14" s="90" t="s">
        <v>253</v>
      </c>
      <c r="D14" s="85"/>
      <c r="E14" s="85"/>
      <c r="F14" s="85"/>
      <c r="G14" s="86"/>
      <c r="I14" s="246"/>
      <c r="J14" s="247"/>
      <c r="K14" s="247"/>
      <c r="L14" s="247"/>
      <c r="M14" s="248"/>
    </row>
    <row r="15" spans="2:14" ht="15" thickBot="1">
      <c r="B15" s="83"/>
      <c r="C15" s="83"/>
      <c r="D15" s="83"/>
      <c r="E15" s="83"/>
      <c r="F15" s="83"/>
      <c r="G15" s="83"/>
    </row>
    <row r="16" spans="2:14" ht="16" thickBot="1">
      <c r="B16" s="200" t="s">
        <v>85</v>
      </c>
      <c r="C16" s="87"/>
      <c r="D16" s="87"/>
      <c r="E16" s="87"/>
      <c r="F16" s="87"/>
      <c r="G16" s="88"/>
      <c r="I16" s="206" t="str">
        <f>IF(Kontroll!N3=1,"Samtliga nödvändiga celler i detta arbetsblad är ifyllda","Det finns krav eller tilldelningskriterier som ej är besvarade i arbetsbladet")</f>
        <v>Det finns krav eller tilldelningskriterier som ej är besvarade i arbetsbladet</v>
      </c>
      <c r="J16" s="207"/>
      <c r="K16" s="207"/>
      <c r="L16" s="207"/>
      <c r="M16" s="208"/>
    </row>
    <row r="17" spans="2:13" ht="14.5" customHeight="1">
      <c r="B17" s="226" t="s">
        <v>227</v>
      </c>
      <c r="C17" s="227"/>
      <c r="D17" s="227"/>
      <c r="E17" s="227"/>
      <c r="F17" s="227"/>
      <c r="G17" s="228"/>
      <c r="I17" s="209"/>
      <c r="J17" s="210"/>
      <c r="K17" s="210"/>
      <c r="L17" s="210"/>
      <c r="M17" s="211"/>
    </row>
    <row r="18" spans="2:13">
      <c r="B18" s="223"/>
      <c r="C18" s="224"/>
      <c r="D18" s="224"/>
      <c r="E18" s="224"/>
      <c r="F18" s="224"/>
      <c r="G18" s="225"/>
      <c r="I18" s="209"/>
      <c r="J18" s="210"/>
      <c r="K18" s="210"/>
      <c r="L18" s="210"/>
      <c r="M18" s="211"/>
    </row>
    <row r="19" spans="2:13" ht="15" thickBot="1">
      <c r="B19" s="229"/>
      <c r="C19" s="230"/>
      <c r="D19" s="230"/>
      <c r="E19" s="230"/>
      <c r="F19" s="230"/>
      <c r="G19" s="231"/>
      <c r="I19" s="212"/>
      <c r="J19" s="213"/>
      <c r="K19" s="213"/>
      <c r="L19" s="213"/>
      <c r="M19" s="214"/>
    </row>
    <row r="20" spans="2:13" ht="15" thickBot="1">
      <c r="B20" s="83"/>
      <c r="C20" s="83"/>
      <c r="D20" s="83"/>
      <c r="E20" s="83"/>
      <c r="F20" s="83"/>
      <c r="G20" s="83"/>
    </row>
    <row r="21" spans="2:13" ht="16" thickBot="1">
      <c r="B21" s="200" t="s">
        <v>66</v>
      </c>
      <c r="C21" s="87"/>
      <c r="D21" s="87"/>
      <c r="E21" s="87"/>
      <c r="F21" s="87"/>
      <c r="G21" s="88"/>
    </row>
    <row r="22" spans="2:13" ht="15.65" customHeight="1">
      <c r="B22" s="232" t="s">
        <v>199</v>
      </c>
      <c r="C22" s="233"/>
      <c r="D22" s="233"/>
      <c r="E22" s="233"/>
      <c r="F22" s="233"/>
      <c r="G22" s="234"/>
    </row>
    <row r="23" spans="2:13" ht="15.65" customHeight="1">
      <c r="B23" s="235"/>
      <c r="C23" s="215"/>
      <c r="D23" s="215"/>
      <c r="E23" s="215"/>
      <c r="F23" s="215"/>
      <c r="G23" s="216"/>
    </row>
    <row r="24" spans="2:13" ht="15.65" customHeight="1">
      <c r="B24" s="235"/>
      <c r="C24" s="215"/>
      <c r="D24" s="215"/>
      <c r="E24" s="215"/>
      <c r="F24" s="215"/>
      <c r="G24" s="216"/>
    </row>
    <row r="25" spans="2:13">
      <c r="B25" s="94"/>
      <c r="C25" s="118" t="s">
        <v>255</v>
      </c>
      <c r="D25" s="83"/>
      <c r="E25" s="83"/>
      <c r="F25" s="89"/>
      <c r="G25" s="84"/>
    </row>
    <row r="26" spans="2:13">
      <c r="B26" s="95"/>
      <c r="C26" s="118" t="s">
        <v>197</v>
      </c>
      <c r="D26" s="83"/>
      <c r="E26" s="83"/>
      <c r="F26" s="89"/>
      <c r="G26" s="84"/>
    </row>
    <row r="27" spans="2:13">
      <c r="B27" s="187"/>
      <c r="C27" s="118" t="s">
        <v>198</v>
      </c>
      <c r="D27" s="83"/>
      <c r="E27" s="83"/>
      <c r="F27" s="89"/>
      <c r="G27" s="84"/>
    </row>
    <row r="28" spans="2:13">
      <c r="B28" s="186"/>
      <c r="C28" s="236" t="s">
        <v>228</v>
      </c>
      <c r="D28" s="236"/>
      <c r="E28" s="236"/>
      <c r="F28" s="236"/>
      <c r="G28" s="237"/>
    </row>
    <row r="29" spans="2:13" ht="15" thickBot="1">
      <c r="B29" s="188"/>
      <c r="C29" s="238"/>
      <c r="D29" s="238"/>
      <c r="E29" s="238"/>
      <c r="F29" s="238"/>
      <c r="G29" s="239"/>
    </row>
    <row r="30" spans="2:13" ht="14.5" customHeight="1" thickBot="1"/>
    <row r="31" spans="2:13" ht="16" thickBot="1">
      <c r="B31" s="200" t="s">
        <v>70</v>
      </c>
      <c r="C31" s="87"/>
      <c r="D31" s="87"/>
      <c r="E31" s="87"/>
      <c r="F31" s="87"/>
      <c r="G31" s="88"/>
    </row>
    <row r="32" spans="2:13" ht="16.399999999999999" customHeight="1">
      <c r="B32" s="98" t="s">
        <v>272</v>
      </c>
      <c r="C32" s="99"/>
      <c r="D32" s="99"/>
      <c r="E32" s="99"/>
      <c r="F32" s="99"/>
      <c r="G32" s="100"/>
    </row>
    <row r="33" spans="2:7" ht="16.399999999999999" customHeight="1">
      <c r="B33" s="98" t="s">
        <v>273</v>
      </c>
      <c r="C33" s="99"/>
      <c r="D33" s="99"/>
      <c r="E33" s="99"/>
      <c r="F33" s="99"/>
      <c r="G33" s="100"/>
    </row>
    <row r="34" spans="2:7" ht="16.399999999999999" customHeight="1">
      <c r="B34" s="101" t="s">
        <v>257</v>
      </c>
      <c r="C34" s="99"/>
      <c r="D34" s="99"/>
      <c r="E34" s="99"/>
      <c r="F34" s="99"/>
      <c r="G34" s="100"/>
    </row>
    <row r="35" spans="2:7" ht="16.399999999999999" customHeight="1">
      <c r="B35" s="101" t="s">
        <v>258</v>
      </c>
      <c r="C35" s="99"/>
      <c r="D35" s="99"/>
      <c r="E35" s="99"/>
      <c r="F35" s="99"/>
      <c r="G35" s="100"/>
    </row>
    <row r="36" spans="2:7" ht="16.399999999999999" customHeight="1">
      <c r="B36" s="101" t="s">
        <v>259</v>
      </c>
      <c r="C36" s="99"/>
      <c r="D36" s="99"/>
      <c r="E36" s="99"/>
      <c r="F36" s="99"/>
      <c r="G36" s="100"/>
    </row>
    <row r="37" spans="2:7">
      <c r="B37" s="98"/>
      <c r="C37" s="99"/>
      <c r="D37" s="99"/>
      <c r="E37" s="99"/>
      <c r="F37" s="99"/>
      <c r="G37" s="100"/>
    </row>
    <row r="38" spans="2:7">
      <c r="B38" s="98" t="s">
        <v>262</v>
      </c>
      <c r="C38" s="99"/>
      <c r="D38" s="99"/>
      <c r="E38" s="99"/>
      <c r="F38" s="99"/>
      <c r="G38" s="100"/>
    </row>
    <row r="39" spans="2:7">
      <c r="B39" s="223" t="s">
        <v>260</v>
      </c>
      <c r="C39" s="224"/>
      <c r="D39" s="224"/>
      <c r="E39" s="224"/>
      <c r="F39" s="224"/>
      <c r="G39" s="225"/>
    </row>
    <row r="40" spans="2:7">
      <c r="B40" s="203" t="s">
        <v>230</v>
      </c>
      <c r="C40" s="204"/>
      <c r="D40" s="204"/>
      <c r="E40" s="204"/>
      <c r="F40" s="204"/>
      <c r="G40" s="205"/>
    </row>
    <row r="41" spans="2:7" ht="15.65" customHeight="1">
      <c r="B41" s="203" t="s">
        <v>165</v>
      </c>
      <c r="C41" s="204"/>
      <c r="D41" s="204"/>
      <c r="E41" s="204"/>
      <c r="F41" s="204"/>
      <c r="G41" s="205"/>
    </row>
    <row r="42" spans="2:7" ht="15.65" customHeight="1">
      <c r="B42" s="203" t="s">
        <v>209</v>
      </c>
      <c r="C42" s="204"/>
      <c r="D42" s="204"/>
      <c r="E42" s="204"/>
      <c r="F42" s="204"/>
      <c r="G42" s="205"/>
    </row>
    <row r="43" spans="2:7" ht="15.65" customHeight="1">
      <c r="B43" s="92" t="s">
        <v>271</v>
      </c>
      <c r="C43" s="89"/>
      <c r="D43" s="83"/>
      <c r="E43" s="83"/>
      <c r="F43" s="89"/>
      <c r="G43" s="84"/>
    </row>
    <row r="44" spans="2:7" ht="15.65" customHeight="1" thickBot="1">
      <c r="B44" s="93" t="s">
        <v>256</v>
      </c>
      <c r="C44" s="90"/>
      <c r="D44" s="85"/>
      <c r="E44" s="85"/>
      <c r="F44" s="90"/>
      <c r="G44" s="86"/>
    </row>
    <row r="45" spans="2:7" ht="15.65" customHeight="1"/>
    <row r="46" spans="2:7" ht="15.65" customHeight="1"/>
    <row r="47" spans="2:7" ht="15.65" customHeight="1"/>
    <row r="48" spans="2:7" ht="15.65" customHeight="1"/>
    <row r="49" ht="15.65" customHeight="1"/>
  </sheetData>
  <sheetProtection algorithmName="SHA-512" hashValue="VvHaUfz/Xd9QhWUCOB56+sktpJVIZAhnbkN+9iQAU5sDTEwCOmpwY3tpbC0kQo+/zqwDTHH1c0sV4K2ERlJeFw==" saltValue="KL+RsUpaXJRnFofqHl1OCg==" spinCount="100000" sheet="1" objects="1" scenarios="1"/>
  <mergeCells count="11">
    <mergeCell ref="B42:G42"/>
    <mergeCell ref="B41:G41"/>
    <mergeCell ref="I16:M19"/>
    <mergeCell ref="C8:G9"/>
    <mergeCell ref="C10:G11"/>
    <mergeCell ref="B40:G40"/>
    <mergeCell ref="B39:G39"/>
    <mergeCell ref="B17:G19"/>
    <mergeCell ref="B22:G24"/>
    <mergeCell ref="C28:G29"/>
    <mergeCell ref="I6:M14"/>
  </mergeCell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expression" priority="1" id="{CFDAC05E-F760-4445-AAF7-A4BC25BF58B1}">
            <xm:f>IF(Kontroll!$N$3=0,TRUE,FALSE)</xm:f>
            <x14:dxf>
              <fill>
                <patternFill>
                  <bgColor rgb="FFC00000"/>
                </patternFill>
              </fill>
            </x14:dxf>
          </x14:cfRule>
          <x14:cfRule type="expression" priority="2" id="{A0D08842-61B6-4E58-A3E9-677A2EE4D6AE}">
            <xm:f>IF(Kontroll!$N$3=1,TRUE,FALSE)</xm:f>
            <x14:dxf>
              <fill>
                <patternFill>
                  <bgColor rgb="FF00B050"/>
                </patternFill>
              </fill>
            </x14:dxf>
          </x14:cfRule>
          <xm:sqref>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B1:G71"/>
  <sheetViews>
    <sheetView zoomScale="80" zoomScaleNormal="80" workbookViewId="0"/>
  </sheetViews>
  <sheetFormatPr defaultColWidth="8.81640625" defaultRowHeight="14"/>
  <cols>
    <col min="1" max="1" width="3.1796875" style="3" customWidth="1"/>
    <col min="2" max="2" width="38.1796875" style="3" customWidth="1"/>
    <col min="3" max="3" width="19" style="3" customWidth="1"/>
    <col min="4" max="4" width="16.54296875" style="3" bestFit="1" customWidth="1"/>
    <col min="5" max="5" width="8.81640625" style="3"/>
    <col min="6" max="6" width="77.90625" style="3" customWidth="1"/>
    <col min="7" max="7" width="24.1796875" style="3" customWidth="1"/>
    <col min="8" max="8" width="18.81640625" style="3" customWidth="1"/>
    <col min="9" max="16384" width="8.81640625" style="3"/>
  </cols>
  <sheetData>
    <row r="1" spans="2:7" ht="15.65" customHeight="1">
      <c r="B1" s="24"/>
      <c r="C1" s="24"/>
      <c r="D1" s="29"/>
      <c r="E1" s="29"/>
      <c r="F1" s="29"/>
    </row>
    <row r="2" spans="2:7" ht="21.5" customHeight="1">
      <c r="B2" s="138" t="s">
        <v>68</v>
      </c>
      <c r="C2" s="140"/>
      <c r="D2" s="140"/>
      <c r="E2" s="105"/>
      <c r="F2" s="105"/>
    </row>
    <row r="3" spans="2:7" ht="21.5" customHeight="1">
      <c r="B3" s="142" t="s">
        <v>69</v>
      </c>
      <c r="C3" s="140"/>
      <c r="D3" s="140"/>
      <c r="E3" s="110"/>
      <c r="F3" s="141" t="s">
        <v>198</v>
      </c>
    </row>
    <row r="4" spans="2:7" ht="15.65" customHeight="1">
      <c r="B4" s="139"/>
      <c r="C4" s="25"/>
      <c r="D4" s="29"/>
      <c r="E4" s="29"/>
      <c r="F4" s="29"/>
    </row>
    <row r="5" spans="2:7" ht="15.65" customHeight="1" thickBot="1">
      <c r="B5" s="106"/>
      <c r="C5" s="107"/>
      <c r="D5" s="23"/>
      <c r="E5" s="23"/>
      <c r="F5" s="23"/>
    </row>
    <row r="6" spans="2:7" ht="15.65" customHeight="1">
      <c r="B6" s="249" t="s">
        <v>23</v>
      </c>
      <c r="C6" s="250"/>
      <c r="D6" s="251"/>
      <c r="F6" s="264" t="s">
        <v>73</v>
      </c>
      <c r="G6" s="17"/>
    </row>
    <row r="7" spans="2:7" ht="15.65" customHeight="1" thickBot="1">
      <c r="B7" s="252"/>
      <c r="C7" s="253"/>
      <c r="D7" s="254"/>
      <c r="F7" s="265"/>
    </row>
    <row r="8" spans="2:7" ht="15.65" customHeight="1">
      <c r="B8" s="37" t="s">
        <v>56</v>
      </c>
      <c r="C8" s="38"/>
      <c r="D8" s="39">
        <f>Införande!C8</f>
        <v>0</v>
      </c>
      <c r="F8" s="258" t="s">
        <v>232</v>
      </c>
    </row>
    <row r="9" spans="2:7" ht="15.65" customHeight="1">
      <c r="B9" s="5" t="s">
        <v>57</v>
      </c>
      <c r="C9" s="4"/>
      <c r="D9" s="13">
        <f>'Licens, underhåll &amp; drift'!C17</f>
        <v>0</v>
      </c>
      <c r="F9" s="259"/>
    </row>
    <row r="10" spans="2:7" ht="15.65" customHeight="1" thickBot="1">
      <c r="B10" s="40" t="s">
        <v>53</v>
      </c>
      <c r="C10" s="35"/>
      <c r="D10" s="41">
        <f>'Utveckling &amp; resursförstärkning'!F10</f>
        <v>0</v>
      </c>
      <c r="F10" s="259"/>
    </row>
    <row r="11" spans="2:7" ht="15.65" customHeight="1" thickBot="1">
      <c r="B11" s="34" t="s">
        <v>23</v>
      </c>
      <c r="C11" s="35"/>
      <c r="D11" s="36">
        <f>SUM(D8:D10)</f>
        <v>0</v>
      </c>
      <c r="F11" s="260"/>
    </row>
    <row r="12" spans="2:7" ht="15.65" customHeight="1" thickBot="1"/>
    <row r="13" spans="2:7" ht="15.65" customHeight="1">
      <c r="B13" s="249" t="s">
        <v>34</v>
      </c>
      <c r="C13" s="250"/>
      <c r="D13" s="251"/>
      <c r="F13" s="261" t="s">
        <v>268</v>
      </c>
    </row>
    <row r="14" spans="2:7" ht="15.65" customHeight="1" thickBot="1">
      <c r="B14" s="252"/>
      <c r="C14" s="253"/>
      <c r="D14" s="254"/>
      <c r="F14" s="262"/>
    </row>
    <row r="15" spans="2:7" ht="15.65" customHeight="1" thickBot="1">
      <c r="B15" s="42" t="s">
        <v>35</v>
      </c>
      <c r="C15" s="43"/>
      <c r="D15" s="9">
        <v>100</v>
      </c>
      <c r="F15" s="262"/>
    </row>
    <row r="16" spans="2:7" ht="15.65" customHeight="1" thickBot="1">
      <c r="B16" s="7" t="s">
        <v>233</v>
      </c>
      <c r="C16" s="8"/>
      <c r="D16" s="120">
        <v>0</v>
      </c>
      <c r="F16" s="263"/>
    </row>
    <row r="17" spans="2:6" ht="15.65" customHeight="1" thickBot="1"/>
    <row r="18" spans="2:6" ht="15.65" customHeight="1">
      <c r="B18" s="249" t="s">
        <v>231</v>
      </c>
      <c r="C18" s="250"/>
      <c r="D18" s="251"/>
      <c r="F18" s="261" t="s">
        <v>191</v>
      </c>
    </row>
    <row r="19" spans="2:6" ht="15.65" customHeight="1" thickBot="1">
      <c r="B19" s="252"/>
      <c r="C19" s="253"/>
      <c r="D19" s="254"/>
      <c r="F19" s="262"/>
    </row>
    <row r="20" spans="2:6" ht="15.65" customHeight="1" thickBot="1">
      <c r="B20" s="42" t="s">
        <v>35</v>
      </c>
      <c r="C20" s="43"/>
      <c r="D20" s="9">
        <v>24</v>
      </c>
      <c r="F20" s="262"/>
    </row>
    <row r="21" spans="2:6" ht="15.65" customHeight="1" thickBot="1">
      <c r="B21" s="7" t="s">
        <v>233</v>
      </c>
      <c r="C21" s="8"/>
      <c r="D21" s="120">
        <v>0</v>
      </c>
      <c r="F21" s="263"/>
    </row>
    <row r="22" spans="2:6" ht="15.65" customHeight="1" thickBot="1"/>
    <row r="23" spans="2:6" ht="15.65" customHeight="1">
      <c r="B23" s="249" t="s">
        <v>234</v>
      </c>
      <c r="C23" s="250"/>
      <c r="D23" s="251"/>
      <c r="F23" s="258" t="s">
        <v>264</v>
      </c>
    </row>
    <row r="24" spans="2:6" ht="15.65" customHeight="1">
      <c r="B24" s="252"/>
      <c r="C24" s="253"/>
      <c r="D24" s="254"/>
      <c r="F24" s="259"/>
    </row>
    <row r="25" spans="2:6" ht="15.65" customHeight="1" thickBot="1">
      <c r="B25" s="255"/>
      <c r="C25" s="256"/>
      <c r="D25" s="257"/>
      <c r="F25" s="259"/>
    </row>
    <row r="26" spans="2:6" ht="15.65" customHeight="1">
      <c r="B26" s="37" t="s">
        <v>23</v>
      </c>
      <c r="C26" s="44"/>
      <c r="D26" s="45">
        <f>D11</f>
        <v>0</v>
      </c>
      <c r="F26" s="259"/>
    </row>
    <row r="27" spans="2:6" ht="15.65" customHeight="1">
      <c r="B27" s="5" t="s">
        <v>269</v>
      </c>
      <c r="C27" s="6"/>
      <c r="D27" s="11">
        <f>D15+D20</f>
        <v>124</v>
      </c>
      <c r="F27" s="259"/>
    </row>
    <row r="28" spans="2:6" ht="15.65" customHeight="1">
      <c r="B28" s="5" t="s">
        <v>270</v>
      </c>
      <c r="C28" s="6"/>
      <c r="D28" s="11">
        <f>D16+D21</f>
        <v>0</v>
      </c>
      <c r="F28" s="259"/>
    </row>
    <row r="29" spans="2:6" ht="15.65" customHeight="1">
      <c r="B29" s="5" t="s">
        <v>247</v>
      </c>
      <c r="C29" s="6"/>
      <c r="D29" s="12">
        <f>D28/D27</f>
        <v>0</v>
      </c>
      <c r="F29" s="259"/>
    </row>
    <row r="30" spans="2:6" ht="15.65" customHeight="1">
      <c r="B30" s="5" t="s">
        <v>37</v>
      </c>
      <c r="C30" s="6"/>
      <c r="D30" s="12">
        <v>1</v>
      </c>
      <c r="F30" s="259"/>
    </row>
    <row r="31" spans="2:6" ht="15.65" customHeight="1" thickBot="1">
      <c r="B31" s="5" t="s">
        <v>235</v>
      </c>
      <c r="C31" s="6"/>
      <c r="D31" s="13">
        <f>D26*D29*D30</f>
        <v>0</v>
      </c>
      <c r="F31" s="259"/>
    </row>
    <row r="32" spans="2:6" ht="15.65" customHeight="1" thickBot="1">
      <c r="B32" s="7" t="s">
        <v>36</v>
      </c>
      <c r="C32" s="10"/>
      <c r="D32" s="14">
        <f>D26-D31</f>
        <v>0</v>
      </c>
      <c r="F32" s="260"/>
    </row>
    <row r="66" spans="4:4">
      <c r="D66" s="174"/>
    </row>
    <row r="67" spans="4:4">
      <c r="D67" s="174"/>
    </row>
    <row r="68" spans="4:4">
      <c r="D68" s="174"/>
    </row>
    <row r="69" spans="4:4">
      <c r="D69" s="174"/>
    </row>
    <row r="70" spans="4:4">
      <c r="D70" s="174"/>
    </row>
    <row r="71" spans="4:4">
      <c r="D71" s="174"/>
    </row>
  </sheetData>
  <sheetProtection algorithmName="SHA-512" hashValue="uE+HOCoUzOsKvEM8VWQGTt4aq33SR2s6MgqErPp+yBbsquodvYLbu4Fwn92VczBryDs969FnBqkjSStjM6nt4Q==" saltValue="SEFwUd2P4o5y7faHCW9FMg==" spinCount="100000" sheet="1" objects="1" scenarios="1"/>
  <protectedRanges>
    <protectedRange sqref="D21" name="Integration"/>
    <protectedRange sqref="D16" name="Anvandarvanlighet"/>
  </protectedRanges>
  <mergeCells count="9">
    <mergeCell ref="B23:D25"/>
    <mergeCell ref="F23:F32"/>
    <mergeCell ref="B6:D7"/>
    <mergeCell ref="B13:D14"/>
    <mergeCell ref="B18:D19"/>
    <mergeCell ref="F13:F16"/>
    <mergeCell ref="F18:F21"/>
    <mergeCell ref="F8:F11"/>
    <mergeCell ref="F6:F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Kontroll!$D$3:$D$15</xm:f>
          </x14:formula1>
          <xm:sqref>D21</xm:sqref>
        </x14:dataValidation>
        <x14:dataValidation type="list" allowBlank="1" showInputMessage="1" showErrorMessage="1">
          <x14:formula1>
            <xm:f>Kontroll!$B$3:$B$103</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B1:AA73"/>
  <sheetViews>
    <sheetView zoomScale="80" zoomScaleNormal="80" workbookViewId="0">
      <selection activeCell="J1" sqref="J1"/>
    </sheetView>
  </sheetViews>
  <sheetFormatPr defaultColWidth="8.81640625" defaultRowHeight="14"/>
  <cols>
    <col min="1" max="1" width="2.81640625" style="2" customWidth="1"/>
    <col min="2" max="2" width="12.1796875" style="2" bestFit="1" customWidth="1"/>
    <col min="3" max="9" width="8.81640625" style="2"/>
    <col min="10" max="10" width="15.54296875" style="2" customWidth="1"/>
    <col min="11" max="16384" width="8.81640625" style="2"/>
  </cols>
  <sheetData>
    <row r="1" spans="2:24" ht="21.65" customHeight="1">
      <c r="B1" s="24"/>
      <c r="C1" s="24"/>
      <c r="D1" s="24"/>
      <c r="E1" s="24"/>
      <c r="F1" s="24"/>
      <c r="G1" s="24"/>
      <c r="H1" s="24"/>
      <c r="I1" s="24"/>
      <c r="J1" s="24"/>
      <c r="K1" s="24"/>
      <c r="L1" s="24"/>
      <c r="M1" s="24"/>
      <c r="N1" s="24"/>
      <c r="O1" s="24"/>
      <c r="P1" s="24"/>
      <c r="Q1" s="24"/>
      <c r="R1" s="24"/>
      <c r="S1" s="24"/>
      <c r="T1" s="24"/>
      <c r="U1" s="24"/>
      <c r="V1" s="24"/>
      <c r="W1" s="23"/>
      <c r="X1" s="23"/>
    </row>
    <row r="2" spans="2:24" s="127" customFormat="1" ht="21.5" customHeight="1">
      <c r="B2" s="25" t="s">
        <v>0</v>
      </c>
      <c r="C2" s="26"/>
      <c r="D2" s="26"/>
      <c r="E2" s="26"/>
      <c r="F2" s="26"/>
      <c r="G2" s="26"/>
      <c r="H2" s="26"/>
      <c r="I2" s="26"/>
      <c r="J2" s="26"/>
      <c r="K2" s="173"/>
      <c r="L2" s="290" t="s">
        <v>229</v>
      </c>
      <c r="M2" s="290"/>
      <c r="N2" s="290"/>
      <c r="O2" s="290"/>
      <c r="P2" s="290"/>
      <c r="Q2" s="290"/>
      <c r="R2" s="290"/>
      <c r="S2" s="290"/>
      <c r="T2" s="290"/>
      <c r="U2" s="290"/>
      <c r="V2" s="24"/>
    </row>
    <row r="3" spans="2:24" s="127" customFormat="1" ht="21.5" customHeight="1">
      <c r="B3" s="276" t="s">
        <v>219</v>
      </c>
      <c r="C3" s="276"/>
      <c r="D3" s="276"/>
      <c r="E3" s="276"/>
      <c r="F3" s="276"/>
      <c r="G3" s="276"/>
      <c r="H3" s="276"/>
      <c r="I3" s="276"/>
      <c r="J3" s="276"/>
      <c r="K3" s="173"/>
      <c r="L3" s="290"/>
      <c r="M3" s="290"/>
      <c r="N3" s="290"/>
      <c r="O3" s="290"/>
      <c r="P3" s="290"/>
      <c r="Q3" s="290"/>
      <c r="R3" s="290"/>
      <c r="S3" s="290"/>
      <c r="T3" s="290"/>
      <c r="U3" s="290"/>
      <c r="V3" s="24"/>
    </row>
    <row r="4" spans="2:24" s="127" customFormat="1" ht="21.5" customHeight="1">
      <c r="B4" s="276"/>
      <c r="C4" s="276"/>
      <c r="D4" s="276"/>
      <c r="E4" s="276"/>
      <c r="F4" s="276"/>
      <c r="G4" s="276"/>
      <c r="H4" s="276"/>
      <c r="I4" s="276"/>
      <c r="J4" s="276"/>
      <c r="K4" s="131"/>
      <c r="L4" s="131"/>
      <c r="M4" s="131"/>
      <c r="N4" s="131"/>
      <c r="O4" s="131"/>
      <c r="P4" s="131"/>
      <c r="Q4" s="131"/>
      <c r="R4" s="131"/>
      <c r="S4" s="131"/>
      <c r="T4" s="131"/>
      <c r="U4" s="131"/>
      <c r="V4" s="131"/>
    </row>
    <row r="5" spans="2:24" s="127" customFormat="1" ht="20">
      <c r="B5" s="26"/>
      <c r="C5" s="26"/>
      <c r="D5" s="26"/>
      <c r="E5" s="26"/>
      <c r="F5" s="26"/>
      <c r="G5" s="26"/>
      <c r="H5" s="26"/>
      <c r="I5" s="26"/>
      <c r="J5" s="26"/>
      <c r="K5" s="131"/>
      <c r="L5" s="131"/>
      <c r="M5" s="131"/>
      <c r="N5" s="131"/>
      <c r="O5" s="131"/>
      <c r="P5" s="131"/>
      <c r="Q5" s="131"/>
      <c r="R5" s="131"/>
      <c r="S5" s="131"/>
      <c r="T5" s="131"/>
      <c r="U5" s="131"/>
      <c r="V5" s="131"/>
    </row>
    <row r="6" spans="2:24" s="127" customFormat="1" ht="20.5" thickBot="1">
      <c r="B6" s="128"/>
      <c r="C6" s="128"/>
      <c r="D6" s="128"/>
      <c r="E6" s="128"/>
      <c r="F6" s="128"/>
      <c r="G6" s="128"/>
      <c r="H6" s="128"/>
      <c r="I6" s="128"/>
      <c r="J6" s="128"/>
    </row>
    <row r="7" spans="2:24" s="129" customFormat="1" ht="27" customHeight="1" thickBot="1">
      <c r="B7" s="145" t="s">
        <v>1</v>
      </c>
      <c r="C7" s="146" t="s">
        <v>2</v>
      </c>
      <c r="D7" s="147"/>
      <c r="E7" s="147"/>
      <c r="F7" s="147"/>
      <c r="G7" s="147"/>
      <c r="H7" s="147"/>
      <c r="I7" s="147"/>
      <c r="J7" s="148" t="s">
        <v>3</v>
      </c>
      <c r="L7" s="277" t="s">
        <v>240</v>
      </c>
      <c r="M7" s="278"/>
      <c r="N7" s="278"/>
      <c r="O7" s="278"/>
      <c r="P7" s="278"/>
      <c r="Q7" s="278"/>
      <c r="R7" s="278"/>
      <c r="S7" s="278"/>
      <c r="T7" s="278"/>
      <c r="U7" s="278"/>
      <c r="V7" s="279"/>
    </row>
    <row r="8" spans="2:24" s="23" customFormat="1" ht="15.5">
      <c r="B8" s="185" t="s">
        <v>193</v>
      </c>
      <c r="C8" s="143"/>
      <c r="D8" s="143"/>
      <c r="E8" s="143"/>
      <c r="F8" s="143"/>
      <c r="G8" s="143"/>
      <c r="H8" s="143"/>
      <c r="I8" s="143"/>
      <c r="J8" s="144"/>
      <c r="L8" s="280" t="s">
        <v>236</v>
      </c>
      <c r="M8" s="281"/>
      <c r="N8" s="281"/>
      <c r="O8" s="281"/>
      <c r="P8" s="281"/>
      <c r="Q8" s="281"/>
      <c r="R8" s="281"/>
      <c r="S8" s="281"/>
      <c r="T8" s="281"/>
      <c r="U8" s="281"/>
      <c r="V8" s="282"/>
    </row>
    <row r="9" spans="2:24" s="23" customFormat="1" ht="68.5" customHeight="1">
      <c r="B9" s="132" t="s">
        <v>4</v>
      </c>
      <c r="C9" s="275" t="s">
        <v>175</v>
      </c>
      <c r="D9" s="275"/>
      <c r="E9" s="275"/>
      <c r="F9" s="275"/>
      <c r="G9" s="275"/>
      <c r="H9" s="275"/>
      <c r="I9" s="275"/>
      <c r="J9" s="172" t="s">
        <v>173</v>
      </c>
      <c r="K9" s="130"/>
      <c r="L9" s="280"/>
      <c r="M9" s="281"/>
      <c r="N9" s="281"/>
      <c r="O9" s="281"/>
      <c r="P9" s="281"/>
      <c r="Q9" s="281"/>
      <c r="R9" s="281"/>
      <c r="S9" s="281"/>
      <c r="T9" s="281"/>
      <c r="U9" s="281"/>
      <c r="V9" s="282"/>
    </row>
    <row r="10" spans="2:24" s="23" customFormat="1" ht="68.5" customHeight="1">
      <c r="B10" s="132" t="s">
        <v>5</v>
      </c>
      <c r="C10" s="275" t="s">
        <v>92</v>
      </c>
      <c r="D10" s="275"/>
      <c r="E10" s="275"/>
      <c r="F10" s="275"/>
      <c r="G10" s="275"/>
      <c r="H10" s="275"/>
      <c r="I10" s="275"/>
      <c r="J10" s="172" t="s">
        <v>173</v>
      </c>
      <c r="K10" s="15"/>
      <c r="L10" s="280"/>
      <c r="M10" s="281"/>
      <c r="N10" s="281"/>
      <c r="O10" s="281"/>
      <c r="P10" s="281"/>
      <c r="Q10" s="281"/>
      <c r="R10" s="281"/>
      <c r="S10" s="281"/>
      <c r="T10" s="281"/>
      <c r="U10" s="281"/>
      <c r="V10" s="282"/>
    </row>
    <row r="11" spans="2:24" s="23" customFormat="1" ht="68.5" customHeight="1">
      <c r="B11" s="132" t="s">
        <v>6</v>
      </c>
      <c r="C11" s="275" t="s">
        <v>93</v>
      </c>
      <c r="D11" s="275"/>
      <c r="E11" s="275"/>
      <c r="F11" s="275"/>
      <c r="G11" s="275"/>
      <c r="H11" s="275"/>
      <c r="I11" s="275"/>
      <c r="J11" s="133" t="s">
        <v>174</v>
      </c>
      <c r="L11" s="283"/>
      <c r="M11" s="284"/>
      <c r="N11" s="284"/>
      <c r="O11" s="284"/>
      <c r="P11" s="284"/>
      <c r="Q11" s="284"/>
      <c r="R11" s="284"/>
      <c r="S11" s="284"/>
      <c r="T11" s="284"/>
      <c r="U11" s="284"/>
      <c r="V11" s="285"/>
    </row>
    <row r="12" spans="2:24" s="23" customFormat="1" ht="68.5" customHeight="1">
      <c r="B12" s="132" t="s">
        <v>7</v>
      </c>
      <c r="C12" s="275" t="s">
        <v>176</v>
      </c>
      <c r="D12" s="275"/>
      <c r="E12" s="275"/>
      <c r="F12" s="275"/>
      <c r="G12" s="275"/>
      <c r="H12" s="275"/>
      <c r="I12" s="275"/>
      <c r="J12" s="172" t="s">
        <v>173</v>
      </c>
    </row>
    <row r="13" spans="2:24" s="23" customFormat="1" ht="68.5" customHeight="1">
      <c r="B13" s="132" t="s">
        <v>8</v>
      </c>
      <c r="C13" s="275" t="s">
        <v>192</v>
      </c>
      <c r="D13" s="275"/>
      <c r="E13" s="275"/>
      <c r="F13" s="275"/>
      <c r="G13" s="275"/>
      <c r="H13" s="275"/>
      <c r="I13" s="275"/>
      <c r="J13" s="172" t="s">
        <v>173</v>
      </c>
      <c r="L13" s="189"/>
      <c r="M13" s="189"/>
      <c r="N13" s="189"/>
      <c r="O13" s="189"/>
    </row>
    <row r="14" spans="2:24" s="23" customFormat="1" ht="68.5" customHeight="1">
      <c r="B14" s="132" t="s">
        <v>94</v>
      </c>
      <c r="C14" s="275" t="s">
        <v>189</v>
      </c>
      <c r="D14" s="275"/>
      <c r="E14" s="275"/>
      <c r="F14" s="275"/>
      <c r="G14" s="275"/>
      <c r="H14" s="275"/>
      <c r="I14" s="275"/>
      <c r="J14" s="133" t="s">
        <v>174</v>
      </c>
    </row>
    <row r="15" spans="2:24" s="23" customFormat="1" ht="68.5" customHeight="1">
      <c r="B15" s="132" t="s">
        <v>95</v>
      </c>
      <c r="C15" s="286" t="s">
        <v>177</v>
      </c>
      <c r="D15" s="287"/>
      <c r="E15" s="287"/>
      <c r="F15" s="287"/>
      <c r="G15" s="287"/>
      <c r="H15" s="287"/>
      <c r="I15" s="288"/>
      <c r="J15" s="133" t="s">
        <v>173</v>
      </c>
    </row>
    <row r="16" spans="2:24" s="23" customFormat="1" ht="68.5" customHeight="1">
      <c r="B16" s="132" t="s">
        <v>96</v>
      </c>
      <c r="C16" s="275" t="s">
        <v>214</v>
      </c>
      <c r="D16" s="275"/>
      <c r="E16" s="275"/>
      <c r="F16" s="275"/>
      <c r="G16" s="275"/>
      <c r="H16" s="275"/>
      <c r="I16" s="275"/>
      <c r="J16" s="133" t="s">
        <v>174</v>
      </c>
    </row>
    <row r="17" spans="2:10" s="23" customFormat="1" ht="68.5" customHeight="1">
      <c r="B17" s="132" t="s">
        <v>207</v>
      </c>
      <c r="C17" s="286" t="s">
        <v>243</v>
      </c>
      <c r="D17" s="287"/>
      <c r="E17" s="287"/>
      <c r="F17" s="287"/>
      <c r="G17" s="287"/>
      <c r="H17" s="287"/>
      <c r="I17" s="288"/>
      <c r="J17" s="133" t="s">
        <v>174</v>
      </c>
    </row>
    <row r="18" spans="2:10" s="23" customFormat="1" ht="68.5" customHeight="1">
      <c r="B18" s="132" t="s">
        <v>244</v>
      </c>
      <c r="C18" s="275" t="s">
        <v>208</v>
      </c>
      <c r="D18" s="275"/>
      <c r="E18" s="275"/>
      <c r="F18" s="275"/>
      <c r="G18" s="275"/>
      <c r="H18" s="275"/>
      <c r="I18" s="275"/>
      <c r="J18" s="133" t="s">
        <v>173</v>
      </c>
    </row>
    <row r="19" spans="2:10" s="23" customFormat="1" ht="15" customHeight="1">
      <c r="B19" s="185" t="s">
        <v>194</v>
      </c>
      <c r="C19" s="143"/>
      <c r="D19" s="143"/>
      <c r="E19" s="143"/>
      <c r="F19" s="143"/>
      <c r="G19" s="143"/>
      <c r="H19" s="143"/>
      <c r="I19" s="143"/>
      <c r="J19" s="144"/>
    </row>
    <row r="20" spans="2:10" s="23" customFormat="1" ht="68.5" customHeight="1">
      <c r="B20" s="132" t="s">
        <v>9</v>
      </c>
      <c r="C20" s="275" t="s">
        <v>97</v>
      </c>
      <c r="D20" s="275"/>
      <c r="E20" s="275"/>
      <c r="F20" s="275"/>
      <c r="G20" s="275"/>
      <c r="H20" s="275"/>
      <c r="I20" s="275"/>
      <c r="J20" s="133" t="s">
        <v>173</v>
      </c>
    </row>
    <row r="21" spans="2:10" s="23" customFormat="1" ht="68.5" customHeight="1">
      <c r="B21" s="132" t="s">
        <v>10</v>
      </c>
      <c r="C21" s="275" t="s">
        <v>163</v>
      </c>
      <c r="D21" s="275"/>
      <c r="E21" s="275"/>
      <c r="F21" s="275"/>
      <c r="G21" s="275"/>
      <c r="H21" s="275"/>
      <c r="I21" s="275"/>
      <c r="J21" s="172" t="s">
        <v>173</v>
      </c>
    </row>
    <row r="22" spans="2:10" s="23" customFormat="1" ht="68.5" customHeight="1">
      <c r="B22" s="132" t="s">
        <v>11</v>
      </c>
      <c r="C22" s="289" t="s">
        <v>98</v>
      </c>
      <c r="D22" s="289"/>
      <c r="E22" s="289"/>
      <c r="F22" s="289"/>
      <c r="G22" s="289"/>
      <c r="H22" s="289"/>
      <c r="I22" s="289"/>
      <c r="J22" s="172" t="s">
        <v>173</v>
      </c>
    </row>
    <row r="23" spans="2:10" s="23" customFormat="1" ht="68.5" customHeight="1">
      <c r="B23" s="132" t="s">
        <v>12</v>
      </c>
      <c r="C23" s="289" t="s">
        <v>99</v>
      </c>
      <c r="D23" s="289"/>
      <c r="E23" s="289"/>
      <c r="F23" s="289"/>
      <c r="G23" s="289"/>
      <c r="H23" s="289"/>
      <c r="I23" s="289"/>
      <c r="J23" s="133" t="s">
        <v>173</v>
      </c>
    </row>
    <row r="24" spans="2:10" s="23" customFormat="1" ht="68.5" customHeight="1">
      <c r="B24" s="132" t="s">
        <v>13</v>
      </c>
      <c r="C24" s="275" t="s">
        <v>100</v>
      </c>
      <c r="D24" s="275"/>
      <c r="E24" s="275"/>
      <c r="F24" s="275"/>
      <c r="G24" s="275"/>
      <c r="H24" s="275"/>
      <c r="I24" s="275"/>
      <c r="J24" s="133" t="s">
        <v>173</v>
      </c>
    </row>
    <row r="25" spans="2:10" s="23" customFormat="1" ht="68.5" customHeight="1">
      <c r="B25" s="132" t="s">
        <v>101</v>
      </c>
      <c r="C25" s="275" t="s">
        <v>102</v>
      </c>
      <c r="D25" s="275"/>
      <c r="E25" s="275"/>
      <c r="F25" s="275"/>
      <c r="G25" s="275"/>
      <c r="H25" s="275"/>
      <c r="I25" s="275"/>
      <c r="J25" s="172" t="s">
        <v>173</v>
      </c>
    </row>
    <row r="26" spans="2:10" s="23" customFormat="1" ht="68.5" customHeight="1">
      <c r="B26" s="132" t="s">
        <v>103</v>
      </c>
      <c r="C26" s="275" t="s">
        <v>104</v>
      </c>
      <c r="D26" s="275"/>
      <c r="E26" s="275"/>
      <c r="F26" s="275"/>
      <c r="G26" s="275"/>
      <c r="H26" s="275"/>
      <c r="I26" s="275"/>
      <c r="J26" s="172" t="s">
        <v>173</v>
      </c>
    </row>
    <row r="27" spans="2:10" s="23" customFormat="1" ht="68.5" customHeight="1">
      <c r="B27" s="132" t="s">
        <v>105</v>
      </c>
      <c r="C27" s="275" t="s">
        <v>250</v>
      </c>
      <c r="D27" s="275"/>
      <c r="E27" s="275"/>
      <c r="F27" s="275"/>
      <c r="G27" s="275"/>
      <c r="H27" s="275"/>
      <c r="I27" s="275"/>
      <c r="J27" s="172" t="s">
        <v>173</v>
      </c>
    </row>
    <row r="28" spans="2:10" s="23" customFormat="1" ht="68.5" customHeight="1">
      <c r="B28" s="132" t="s">
        <v>106</v>
      </c>
      <c r="C28" s="275" t="s">
        <v>203</v>
      </c>
      <c r="D28" s="275"/>
      <c r="E28" s="275"/>
      <c r="F28" s="275"/>
      <c r="G28" s="275"/>
      <c r="H28" s="275"/>
      <c r="I28" s="275"/>
      <c r="J28" s="133" t="s">
        <v>174</v>
      </c>
    </row>
    <row r="29" spans="2:10" s="23" customFormat="1" ht="68.5" customHeight="1">
      <c r="B29" s="132" t="s">
        <v>107</v>
      </c>
      <c r="C29" s="275" t="s">
        <v>108</v>
      </c>
      <c r="D29" s="275"/>
      <c r="E29" s="275"/>
      <c r="F29" s="275"/>
      <c r="G29" s="275"/>
      <c r="H29" s="275"/>
      <c r="I29" s="275"/>
      <c r="J29" s="133" t="s">
        <v>173</v>
      </c>
    </row>
    <row r="30" spans="2:10" s="23" customFormat="1" ht="68.5" customHeight="1">
      <c r="B30" s="132" t="s">
        <v>109</v>
      </c>
      <c r="C30" s="275" t="s">
        <v>110</v>
      </c>
      <c r="D30" s="275"/>
      <c r="E30" s="275"/>
      <c r="F30" s="275"/>
      <c r="G30" s="275"/>
      <c r="H30" s="275"/>
      <c r="I30" s="275"/>
      <c r="J30" s="133" t="s">
        <v>174</v>
      </c>
    </row>
    <row r="31" spans="2:10" s="23" customFormat="1" ht="68.5" customHeight="1">
      <c r="B31" s="132" t="s">
        <v>111</v>
      </c>
      <c r="C31" s="275" t="s">
        <v>161</v>
      </c>
      <c r="D31" s="275"/>
      <c r="E31" s="275"/>
      <c r="F31" s="275"/>
      <c r="G31" s="275"/>
      <c r="H31" s="275"/>
      <c r="I31" s="275"/>
      <c r="J31" s="172" t="s">
        <v>173</v>
      </c>
    </row>
    <row r="32" spans="2:10" s="23" customFormat="1" ht="68.5" customHeight="1">
      <c r="B32" s="132" t="s">
        <v>112</v>
      </c>
      <c r="C32" s="275" t="s">
        <v>114</v>
      </c>
      <c r="D32" s="275"/>
      <c r="E32" s="275"/>
      <c r="F32" s="275"/>
      <c r="G32" s="275"/>
      <c r="H32" s="275"/>
      <c r="I32" s="275"/>
      <c r="J32" s="133" t="s">
        <v>173</v>
      </c>
    </row>
    <row r="33" spans="2:10" s="23" customFormat="1" ht="68.5" customHeight="1">
      <c r="B33" s="132" t="s">
        <v>113</v>
      </c>
      <c r="C33" s="275" t="s">
        <v>116</v>
      </c>
      <c r="D33" s="275"/>
      <c r="E33" s="275"/>
      <c r="F33" s="275"/>
      <c r="G33" s="275"/>
      <c r="H33" s="275"/>
      <c r="I33" s="275"/>
      <c r="J33" s="133" t="s">
        <v>174</v>
      </c>
    </row>
    <row r="34" spans="2:10" s="23" customFormat="1" ht="68.5" customHeight="1">
      <c r="B34" s="132" t="s">
        <v>115</v>
      </c>
      <c r="C34" s="275" t="s">
        <v>178</v>
      </c>
      <c r="D34" s="275"/>
      <c r="E34" s="275"/>
      <c r="F34" s="275"/>
      <c r="G34" s="275"/>
      <c r="H34" s="275"/>
      <c r="I34" s="275"/>
      <c r="J34" s="133" t="s">
        <v>174</v>
      </c>
    </row>
    <row r="35" spans="2:10" s="23" customFormat="1" ht="68.5" customHeight="1">
      <c r="B35" s="132" t="s">
        <v>117</v>
      </c>
      <c r="C35" s="289" t="s">
        <v>119</v>
      </c>
      <c r="D35" s="289"/>
      <c r="E35" s="289"/>
      <c r="F35" s="289"/>
      <c r="G35" s="289"/>
      <c r="H35" s="289"/>
      <c r="I35" s="289"/>
      <c r="J35" s="133" t="s">
        <v>174</v>
      </c>
    </row>
    <row r="36" spans="2:10" s="23" customFormat="1" ht="68.5" customHeight="1">
      <c r="B36" s="132" t="s">
        <v>118</v>
      </c>
      <c r="C36" s="275" t="s">
        <v>266</v>
      </c>
      <c r="D36" s="275"/>
      <c r="E36" s="275"/>
      <c r="F36" s="275"/>
      <c r="G36" s="275"/>
      <c r="H36" s="275"/>
      <c r="I36" s="275"/>
      <c r="J36" s="133" t="s">
        <v>173</v>
      </c>
    </row>
    <row r="37" spans="2:10" s="23" customFormat="1" ht="68.5" customHeight="1">
      <c r="B37" s="132" t="s">
        <v>120</v>
      </c>
      <c r="C37" s="275" t="s">
        <v>201</v>
      </c>
      <c r="D37" s="275"/>
      <c r="E37" s="275"/>
      <c r="F37" s="275"/>
      <c r="G37" s="275"/>
      <c r="H37" s="275"/>
      <c r="I37" s="275"/>
      <c r="J37" s="133" t="s">
        <v>173</v>
      </c>
    </row>
    <row r="38" spans="2:10" s="23" customFormat="1" ht="68.5" customHeight="1">
      <c r="B38" s="132" t="s">
        <v>121</v>
      </c>
      <c r="C38" s="275" t="s">
        <v>202</v>
      </c>
      <c r="D38" s="275"/>
      <c r="E38" s="275"/>
      <c r="F38" s="275"/>
      <c r="G38" s="275"/>
      <c r="H38" s="275"/>
      <c r="I38" s="275"/>
      <c r="J38" s="133" t="s">
        <v>174</v>
      </c>
    </row>
    <row r="39" spans="2:10" s="23" customFormat="1" ht="68.5" customHeight="1">
      <c r="B39" s="132" t="s">
        <v>122</v>
      </c>
      <c r="C39" s="275" t="s">
        <v>124</v>
      </c>
      <c r="D39" s="275"/>
      <c r="E39" s="275"/>
      <c r="F39" s="275"/>
      <c r="G39" s="275"/>
      <c r="H39" s="275"/>
      <c r="I39" s="275"/>
      <c r="J39" s="133" t="s">
        <v>173</v>
      </c>
    </row>
    <row r="40" spans="2:10" s="23" customFormat="1" ht="68.5" customHeight="1">
      <c r="B40" s="132" t="s">
        <v>123</v>
      </c>
      <c r="C40" s="275" t="s">
        <v>265</v>
      </c>
      <c r="D40" s="275"/>
      <c r="E40" s="275"/>
      <c r="F40" s="275"/>
      <c r="G40" s="275"/>
      <c r="H40" s="275"/>
      <c r="I40" s="275"/>
      <c r="J40" s="172" t="s">
        <v>173</v>
      </c>
    </row>
    <row r="41" spans="2:10" s="23" customFormat="1" ht="68.5" customHeight="1">
      <c r="B41" s="132" t="s">
        <v>125</v>
      </c>
      <c r="C41" s="275" t="s">
        <v>127</v>
      </c>
      <c r="D41" s="275"/>
      <c r="E41" s="275"/>
      <c r="F41" s="275"/>
      <c r="G41" s="275"/>
      <c r="H41" s="275"/>
      <c r="I41" s="275"/>
      <c r="J41" s="172" t="s">
        <v>173</v>
      </c>
    </row>
    <row r="42" spans="2:10" s="23" customFormat="1" ht="68.5" customHeight="1">
      <c r="B42" s="132" t="s">
        <v>126</v>
      </c>
      <c r="C42" s="275" t="s">
        <v>129</v>
      </c>
      <c r="D42" s="275"/>
      <c r="E42" s="275"/>
      <c r="F42" s="275"/>
      <c r="G42" s="275"/>
      <c r="H42" s="275"/>
      <c r="I42" s="275"/>
      <c r="J42" s="133" t="s">
        <v>173</v>
      </c>
    </row>
    <row r="43" spans="2:10" s="23" customFormat="1" ht="68.5" customHeight="1">
      <c r="B43" s="132" t="s">
        <v>128</v>
      </c>
      <c r="C43" s="275" t="s">
        <v>131</v>
      </c>
      <c r="D43" s="275"/>
      <c r="E43" s="275"/>
      <c r="F43" s="275"/>
      <c r="G43" s="275"/>
      <c r="H43" s="275"/>
      <c r="I43" s="275"/>
      <c r="J43" s="133" t="s">
        <v>173</v>
      </c>
    </row>
    <row r="44" spans="2:10" s="23" customFormat="1" ht="68.5" customHeight="1">
      <c r="B44" s="132" t="s">
        <v>130</v>
      </c>
      <c r="C44" s="275" t="s">
        <v>210</v>
      </c>
      <c r="D44" s="275"/>
      <c r="E44" s="275"/>
      <c r="F44" s="275"/>
      <c r="G44" s="275"/>
      <c r="H44" s="275"/>
      <c r="I44" s="275"/>
      <c r="J44" s="133" t="s">
        <v>173</v>
      </c>
    </row>
    <row r="45" spans="2:10" s="23" customFormat="1" ht="68.5" customHeight="1">
      <c r="B45" s="132" t="s">
        <v>132</v>
      </c>
      <c r="C45" s="275" t="s">
        <v>134</v>
      </c>
      <c r="D45" s="275"/>
      <c r="E45" s="275"/>
      <c r="F45" s="275"/>
      <c r="G45" s="275"/>
      <c r="H45" s="275"/>
      <c r="I45" s="275"/>
      <c r="J45" s="133" t="s">
        <v>173</v>
      </c>
    </row>
    <row r="46" spans="2:10" s="23" customFormat="1" ht="68.5" customHeight="1">
      <c r="B46" s="132" t="s">
        <v>133</v>
      </c>
      <c r="C46" s="275" t="s">
        <v>179</v>
      </c>
      <c r="D46" s="275"/>
      <c r="E46" s="275"/>
      <c r="F46" s="275"/>
      <c r="G46" s="275"/>
      <c r="H46" s="275"/>
      <c r="I46" s="275"/>
      <c r="J46" s="133" t="s">
        <v>174</v>
      </c>
    </row>
    <row r="47" spans="2:10" s="23" customFormat="1" ht="15" customHeight="1">
      <c r="B47" s="185" t="s">
        <v>195</v>
      </c>
      <c r="C47" s="143"/>
      <c r="D47" s="143"/>
      <c r="E47" s="143"/>
      <c r="F47" s="143"/>
      <c r="G47" s="143"/>
      <c r="H47" s="143"/>
      <c r="I47" s="143"/>
      <c r="J47" s="144"/>
    </row>
    <row r="48" spans="2:10" s="23" customFormat="1" ht="68.5" customHeight="1">
      <c r="B48" s="132" t="s">
        <v>14</v>
      </c>
      <c r="C48" s="275" t="s">
        <v>190</v>
      </c>
      <c r="D48" s="275"/>
      <c r="E48" s="275"/>
      <c r="F48" s="275"/>
      <c r="G48" s="275"/>
      <c r="H48" s="275"/>
      <c r="I48" s="275"/>
      <c r="J48" s="172" t="s">
        <v>173</v>
      </c>
    </row>
    <row r="49" spans="2:27" s="23" customFormat="1" ht="68.5" customHeight="1">
      <c r="B49" s="132" t="s">
        <v>15</v>
      </c>
      <c r="C49" s="275" t="s">
        <v>135</v>
      </c>
      <c r="D49" s="275"/>
      <c r="E49" s="275"/>
      <c r="F49" s="275"/>
      <c r="G49" s="275"/>
      <c r="H49" s="275"/>
      <c r="I49" s="275"/>
      <c r="J49" s="172" t="s">
        <v>173</v>
      </c>
    </row>
    <row r="50" spans="2:27" s="23" customFormat="1" ht="68.5" customHeight="1">
      <c r="B50" s="132" t="s">
        <v>16</v>
      </c>
      <c r="C50" s="275" t="s">
        <v>136</v>
      </c>
      <c r="D50" s="275"/>
      <c r="E50" s="275"/>
      <c r="F50" s="275"/>
      <c r="G50" s="275"/>
      <c r="H50" s="275"/>
      <c r="I50" s="275"/>
      <c r="J50" s="133" t="s">
        <v>174</v>
      </c>
    </row>
    <row r="51" spans="2:27" s="23" customFormat="1" ht="68.5" customHeight="1">
      <c r="B51" s="132" t="s">
        <v>17</v>
      </c>
      <c r="C51" s="275" t="s">
        <v>137</v>
      </c>
      <c r="D51" s="275"/>
      <c r="E51" s="275"/>
      <c r="F51" s="275"/>
      <c r="G51" s="275"/>
      <c r="H51" s="275"/>
      <c r="I51" s="275"/>
      <c r="J51" s="133" t="s">
        <v>173</v>
      </c>
    </row>
    <row r="52" spans="2:27" s="23" customFormat="1" ht="68.5" customHeight="1">
      <c r="B52" s="132" t="s">
        <v>18</v>
      </c>
      <c r="C52" s="275" t="s">
        <v>138</v>
      </c>
      <c r="D52" s="275"/>
      <c r="E52" s="275"/>
      <c r="F52" s="275"/>
      <c r="G52" s="275"/>
      <c r="H52" s="275"/>
      <c r="I52" s="275"/>
      <c r="J52" s="133" t="s">
        <v>173</v>
      </c>
    </row>
    <row r="53" spans="2:27" s="23" customFormat="1" ht="68.5" customHeight="1">
      <c r="B53" s="132" t="s">
        <v>139</v>
      </c>
      <c r="C53" s="275" t="s">
        <v>140</v>
      </c>
      <c r="D53" s="275"/>
      <c r="E53" s="275"/>
      <c r="F53" s="275"/>
      <c r="G53" s="275"/>
      <c r="H53" s="275"/>
      <c r="I53" s="275"/>
      <c r="J53" s="133" t="s">
        <v>174</v>
      </c>
    </row>
    <row r="54" spans="2:27" s="23" customFormat="1" ht="68.5" customHeight="1">
      <c r="B54" s="132" t="s">
        <v>141</v>
      </c>
      <c r="C54" s="275" t="s">
        <v>142</v>
      </c>
      <c r="D54" s="275"/>
      <c r="E54" s="275"/>
      <c r="F54" s="275"/>
      <c r="G54" s="275"/>
      <c r="H54" s="275"/>
      <c r="I54" s="275"/>
      <c r="J54" s="133" t="s">
        <v>174</v>
      </c>
    </row>
    <row r="55" spans="2:27" s="23" customFormat="1" ht="68.5" customHeight="1">
      <c r="B55" s="132" t="s">
        <v>143</v>
      </c>
      <c r="C55" s="275" t="s">
        <v>144</v>
      </c>
      <c r="D55" s="275"/>
      <c r="E55" s="275"/>
      <c r="F55" s="275"/>
      <c r="G55" s="275"/>
      <c r="H55" s="275"/>
      <c r="I55" s="275"/>
      <c r="J55" s="133" t="s">
        <v>173</v>
      </c>
    </row>
    <row r="56" spans="2:27" s="23" customFormat="1" ht="68.5" customHeight="1">
      <c r="B56" s="132" t="s">
        <v>145</v>
      </c>
      <c r="C56" s="275" t="s">
        <v>146</v>
      </c>
      <c r="D56" s="275"/>
      <c r="E56" s="275"/>
      <c r="F56" s="275"/>
      <c r="G56" s="275"/>
      <c r="H56" s="275"/>
      <c r="I56" s="275"/>
      <c r="J56" s="133" t="s">
        <v>173</v>
      </c>
    </row>
    <row r="57" spans="2:27" s="23" customFormat="1" ht="68.5" customHeight="1">
      <c r="B57" s="132" t="s">
        <v>147</v>
      </c>
      <c r="C57" s="275" t="s">
        <v>211</v>
      </c>
      <c r="D57" s="275"/>
      <c r="E57" s="275"/>
      <c r="F57" s="275"/>
      <c r="G57" s="275"/>
      <c r="H57" s="275"/>
      <c r="I57" s="275"/>
      <c r="J57" s="133" t="s">
        <v>173</v>
      </c>
    </row>
    <row r="58" spans="2:27" s="23" customFormat="1" ht="68.5" customHeight="1">
      <c r="B58" s="132" t="s">
        <v>148</v>
      </c>
      <c r="C58" s="275" t="s">
        <v>204</v>
      </c>
      <c r="D58" s="275"/>
      <c r="E58" s="275"/>
      <c r="F58" s="275"/>
      <c r="G58" s="275"/>
      <c r="H58" s="275"/>
      <c r="I58" s="275"/>
      <c r="J58" s="133" t="s">
        <v>173</v>
      </c>
    </row>
    <row r="59" spans="2:27" s="23" customFormat="1" ht="68.5" customHeight="1">
      <c r="B59" s="132" t="s">
        <v>149</v>
      </c>
      <c r="C59" s="275" t="s">
        <v>150</v>
      </c>
      <c r="D59" s="275"/>
      <c r="E59" s="275"/>
      <c r="F59" s="275"/>
      <c r="G59" s="275"/>
      <c r="H59" s="275"/>
      <c r="I59" s="275"/>
      <c r="J59" s="133" t="s">
        <v>174</v>
      </c>
    </row>
    <row r="60" spans="2:27" s="23" customFormat="1" ht="68.5" customHeight="1">
      <c r="B60" s="132" t="s">
        <v>151</v>
      </c>
      <c r="C60" s="275" t="s">
        <v>152</v>
      </c>
      <c r="D60" s="275"/>
      <c r="E60" s="275"/>
      <c r="F60" s="275"/>
      <c r="G60" s="275"/>
      <c r="H60" s="275"/>
      <c r="I60" s="275"/>
      <c r="J60" s="133" t="s">
        <v>174</v>
      </c>
    </row>
    <row r="61" spans="2:27" s="23" customFormat="1" ht="68.5" customHeight="1">
      <c r="B61" s="132" t="s">
        <v>153</v>
      </c>
      <c r="C61" s="275" t="s">
        <v>154</v>
      </c>
      <c r="D61" s="275"/>
      <c r="E61" s="275"/>
      <c r="F61" s="275"/>
      <c r="G61" s="275"/>
      <c r="H61" s="275"/>
      <c r="I61" s="275"/>
      <c r="J61" s="133" t="s">
        <v>173</v>
      </c>
      <c r="Z61" s="2"/>
      <c r="AA61" s="2"/>
    </row>
    <row r="62" spans="2:27" s="23" customFormat="1" ht="68.5" customHeight="1">
      <c r="B62" s="132" t="s">
        <v>155</v>
      </c>
      <c r="C62" s="275" t="s">
        <v>156</v>
      </c>
      <c r="D62" s="275"/>
      <c r="E62" s="275"/>
      <c r="F62" s="275"/>
      <c r="G62" s="275"/>
      <c r="H62" s="275"/>
      <c r="I62" s="275"/>
      <c r="J62" s="133" t="s">
        <v>174</v>
      </c>
      <c r="Z62" s="2"/>
      <c r="AA62" s="2"/>
    </row>
    <row r="63" spans="2:27" s="23" customFormat="1" ht="15" customHeight="1">
      <c r="B63" s="185" t="s">
        <v>200</v>
      </c>
      <c r="C63" s="143"/>
      <c r="D63" s="143"/>
      <c r="E63" s="143"/>
      <c r="F63" s="143"/>
      <c r="G63" s="143"/>
      <c r="H63" s="143"/>
      <c r="I63" s="143"/>
      <c r="J63" s="144"/>
      <c r="L63" s="266" t="s">
        <v>249</v>
      </c>
      <c r="M63" s="267"/>
      <c r="N63" s="267"/>
      <c r="O63" s="267"/>
      <c r="P63" s="267"/>
      <c r="Q63" s="267"/>
      <c r="R63" s="267"/>
      <c r="S63" s="268"/>
      <c r="Z63" s="2"/>
      <c r="AA63" s="2"/>
    </row>
    <row r="64" spans="2:27" s="23" customFormat="1" ht="68.5" customHeight="1">
      <c r="B64" s="132" t="s">
        <v>19</v>
      </c>
      <c r="C64" s="275" t="s">
        <v>215</v>
      </c>
      <c r="D64" s="275"/>
      <c r="E64" s="275"/>
      <c r="F64" s="275"/>
      <c r="G64" s="275"/>
      <c r="H64" s="275"/>
      <c r="I64" s="275"/>
      <c r="J64" s="133" t="s">
        <v>216</v>
      </c>
      <c r="L64" s="269"/>
      <c r="M64" s="270"/>
      <c r="N64" s="270"/>
      <c r="O64" s="270"/>
      <c r="P64" s="270"/>
      <c r="Q64" s="270"/>
      <c r="R64" s="270"/>
      <c r="S64" s="271"/>
      <c r="Z64" s="2"/>
      <c r="AA64" s="2"/>
    </row>
    <row r="65" spans="2:27" s="23" customFormat="1" ht="68.5" customHeight="1">
      <c r="B65" s="132" t="s">
        <v>20</v>
      </c>
      <c r="C65" s="289" t="s">
        <v>220</v>
      </c>
      <c r="D65" s="289"/>
      <c r="E65" s="289"/>
      <c r="F65" s="289"/>
      <c r="G65" s="289"/>
      <c r="H65" s="289"/>
      <c r="I65" s="289"/>
      <c r="J65" s="133" t="s">
        <v>173</v>
      </c>
      <c r="L65" s="269"/>
      <c r="M65" s="270"/>
      <c r="N65" s="270"/>
      <c r="O65" s="270"/>
      <c r="P65" s="270"/>
      <c r="Q65" s="270"/>
      <c r="R65" s="270"/>
      <c r="S65" s="271"/>
      <c r="Z65" s="2"/>
      <c r="AA65" s="2"/>
    </row>
    <row r="66" spans="2:27" s="23" customFormat="1" ht="68.5" customHeight="1">
      <c r="B66" s="132" t="s">
        <v>166</v>
      </c>
      <c r="C66" s="289" t="s">
        <v>221</v>
      </c>
      <c r="D66" s="289"/>
      <c r="E66" s="289"/>
      <c r="F66" s="289"/>
      <c r="G66" s="289"/>
      <c r="H66" s="289"/>
      <c r="I66" s="289"/>
      <c r="J66" s="133" t="s">
        <v>217</v>
      </c>
      <c r="L66" s="272"/>
      <c r="M66" s="273"/>
      <c r="N66" s="273"/>
      <c r="O66" s="273"/>
      <c r="P66" s="273"/>
      <c r="Q66" s="273"/>
      <c r="R66" s="273"/>
      <c r="S66" s="274"/>
      <c r="T66" s="2"/>
      <c r="U66" s="2"/>
      <c r="V66" s="2"/>
      <c r="W66" s="2"/>
      <c r="X66" s="2"/>
      <c r="Y66" s="2"/>
      <c r="Z66" s="2"/>
      <c r="AA66" s="2"/>
    </row>
    <row r="67" spans="2:27" ht="68.5" customHeight="1">
      <c r="B67" s="132" t="s">
        <v>157</v>
      </c>
      <c r="C67" s="275" t="s">
        <v>206</v>
      </c>
      <c r="D67" s="275"/>
      <c r="E67" s="275"/>
      <c r="F67" s="275"/>
      <c r="G67" s="275"/>
      <c r="H67" s="275"/>
      <c r="I67" s="275"/>
      <c r="J67" s="133" t="s">
        <v>174</v>
      </c>
    </row>
    <row r="68" spans="2:27" ht="68.5" customHeight="1">
      <c r="B68" s="132" t="s">
        <v>158</v>
      </c>
      <c r="C68" s="275" t="s">
        <v>205</v>
      </c>
      <c r="D68" s="275"/>
      <c r="E68" s="275"/>
      <c r="F68" s="275"/>
      <c r="G68" s="275"/>
      <c r="H68" s="275"/>
      <c r="I68" s="275"/>
      <c r="J68" s="133" t="s">
        <v>173</v>
      </c>
    </row>
    <row r="69" spans="2:27" ht="68.5" customHeight="1">
      <c r="B69" s="132" t="s">
        <v>159</v>
      </c>
      <c r="C69" s="275" t="s">
        <v>248</v>
      </c>
      <c r="D69" s="275"/>
      <c r="E69" s="275"/>
      <c r="F69" s="275"/>
      <c r="G69" s="275"/>
      <c r="H69" s="275"/>
      <c r="I69" s="275"/>
      <c r="J69" s="133" t="s">
        <v>173</v>
      </c>
    </row>
    <row r="70" spans="2:27" ht="68.5" customHeight="1">
      <c r="B70" s="132" t="s">
        <v>160</v>
      </c>
      <c r="C70" s="275" t="s">
        <v>218</v>
      </c>
      <c r="D70" s="275"/>
      <c r="E70" s="275"/>
      <c r="F70" s="275"/>
      <c r="G70" s="275"/>
      <c r="H70" s="275"/>
      <c r="I70" s="275"/>
      <c r="J70" s="133" t="s">
        <v>173</v>
      </c>
    </row>
    <row r="71" spans="2:27" ht="68.5" customHeight="1">
      <c r="B71" s="132" t="s">
        <v>172</v>
      </c>
      <c r="C71" s="291" t="s">
        <v>181</v>
      </c>
      <c r="D71" s="292"/>
      <c r="E71" s="292"/>
      <c r="F71" s="292"/>
      <c r="G71" s="292"/>
      <c r="H71" s="292"/>
      <c r="I71" s="293"/>
      <c r="J71" s="133" t="s">
        <v>173</v>
      </c>
    </row>
    <row r="72" spans="2:27" ht="68.5" customHeight="1">
      <c r="B72" s="132" t="s">
        <v>180</v>
      </c>
      <c r="C72" s="275" t="s">
        <v>182</v>
      </c>
      <c r="D72" s="275"/>
      <c r="E72" s="275"/>
      <c r="F72" s="275"/>
      <c r="G72" s="275"/>
      <c r="H72" s="275"/>
      <c r="I72" s="275"/>
      <c r="J72" s="133" t="s">
        <v>173</v>
      </c>
    </row>
    <row r="73" spans="2:27" ht="68.5" customHeight="1">
      <c r="B73" s="132" t="s">
        <v>245</v>
      </c>
      <c r="C73" s="275" t="s">
        <v>246</v>
      </c>
      <c r="D73" s="275"/>
      <c r="E73" s="275"/>
      <c r="F73" s="275"/>
      <c r="G73" s="275"/>
      <c r="H73" s="275"/>
      <c r="I73" s="275"/>
      <c r="J73" s="133" t="s">
        <v>173</v>
      </c>
    </row>
  </sheetData>
  <sheetProtection algorithmName="SHA-512" hashValue="U4WTCVqsWjQLl+A+ZaYB/kG/Oi0oC4Ut196C3bkM1GaPaMEuwlTKHWN8IT3FBcU8uG2nD/17nqG5MfHrgUvbyg==" saltValue="Uv3iZmTeWtnbT/B06AF/nw==" spinCount="100000" sheet="1" objects="1" scenarios="1"/>
  <mergeCells count="67">
    <mergeCell ref="C17:I17"/>
    <mergeCell ref="C73:I73"/>
    <mergeCell ref="L2:U3"/>
    <mergeCell ref="C18:I18"/>
    <mergeCell ref="C71:I71"/>
    <mergeCell ref="C62:I62"/>
    <mergeCell ref="C56:I56"/>
    <mergeCell ref="C57:I57"/>
    <mergeCell ref="C58:I58"/>
    <mergeCell ref="C59:I59"/>
    <mergeCell ref="C60:I60"/>
    <mergeCell ref="C61:I61"/>
    <mergeCell ref="C70:I70"/>
    <mergeCell ref="C64:I64"/>
    <mergeCell ref="C66:I66"/>
    <mergeCell ref="C67:I67"/>
    <mergeCell ref="C68:I68"/>
    <mergeCell ref="C69:I69"/>
    <mergeCell ref="C65:I65"/>
    <mergeCell ref="C53:I53"/>
    <mergeCell ref="C54:I54"/>
    <mergeCell ref="C45:I45"/>
    <mergeCell ref="C46:I46"/>
    <mergeCell ref="C48:I48"/>
    <mergeCell ref="C49:I49"/>
    <mergeCell ref="C55:I55"/>
    <mergeCell ref="C50:I50"/>
    <mergeCell ref="C51:I51"/>
    <mergeCell ref="C52:I52"/>
    <mergeCell ref="C44:I44"/>
    <mergeCell ref="C33:I33"/>
    <mergeCell ref="C34:I34"/>
    <mergeCell ref="C35:I35"/>
    <mergeCell ref="C36:I36"/>
    <mergeCell ref="C37:I37"/>
    <mergeCell ref="C38:I38"/>
    <mergeCell ref="C39:I39"/>
    <mergeCell ref="C40:I40"/>
    <mergeCell ref="C41:I41"/>
    <mergeCell ref="C42:I42"/>
    <mergeCell ref="C43:I43"/>
    <mergeCell ref="C22:I22"/>
    <mergeCell ref="C28:I28"/>
    <mergeCell ref="C29:I29"/>
    <mergeCell ref="C30:I30"/>
    <mergeCell ref="C31:I31"/>
    <mergeCell ref="C23:I23"/>
    <mergeCell ref="C24:I24"/>
    <mergeCell ref="C25:I25"/>
    <mergeCell ref="C26:I26"/>
    <mergeCell ref="C27:I27"/>
    <mergeCell ref="L63:S66"/>
    <mergeCell ref="C72:I72"/>
    <mergeCell ref="B3:J4"/>
    <mergeCell ref="L7:V7"/>
    <mergeCell ref="L8:V11"/>
    <mergeCell ref="C21:I21"/>
    <mergeCell ref="C9:I9"/>
    <mergeCell ref="C10:I10"/>
    <mergeCell ref="C11:I11"/>
    <mergeCell ref="C12:I12"/>
    <mergeCell ref="C13:I13"/>
    <mergeCell ref="C14:I14"/>
    <mergeCell ref="C15:I15"/>
    <mergeCell ref="C16:I16"/>
    <mergeCell ref="C20:I20"/>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89D93"/>
  </sheetPr>
  <dimension ref="B1:R9"/>
  <sheetViews>
    <sheetView zoomScale="80" zoomScaleNormal="80" workbookViewId="0">
      <selection activeCell="C8" sqref="C8"/>
    </sheetView>
  </sheetViews>
  <sheetFormatPr defaultColWidth="8.81640625" defaultRowHeight="14"/>
  <cols>
    <col min="1" max="1" width="2.453125" style="2" customWidth="1"/>
    <col min="2" max="2" width="49.81640625" style="2" customWidth="1"/>
    <col min="3" max="3" width="36.54296875" style="2" customWidth="1"/>
    <col min="4" max="16384" width="8.81640625" style="2"/>
  </cols>
  <sheetData>
    <row r="1" spans="2:18" ht="19.5" customHeight="1">
      <c r="B1" s="24"/>
      <c r="C1" s="24"/>
      <c r="D1" s="24"/>
      <c r="E1" s="24"/>
      <c r="F1" s="24"/>
      <c r="G1" s="24"/>
      <c r="H1" s="24"/>
      <c r="I1" s="24"/>
      <c r="J1" s="24"/>
      <c r="K1" s="24"/>
      <c r="L1" s="24"/>
      <c r="M1" s="24"/>
      <c r="N1" s="24"/>
      <c r="O1" s="24"/>
      <c r="P1" s="24"/>
      <c r="Q1" s="24"/>
      <c r="R1" s="24"/>
    </row>
    <row r="2" spans="2:18" ht="21.5" customHeight="1">
      <c r="B2" s="138" t="s">
        <v>261</v>
      </c>
      <c r="C2" s="25"/>
      <c r="D2" s="77"/>
      <c r="E2" s="197" t="s">
        <v>254</v>
      </c>
      <c r="F2" s="78"/>
      <c r="G2" s="78"/>
      <c r="H2" s="78"/>
      <c r="I2" s="78"/>
      <c r="J2" s="78"/>
      <c r="K2" s="78"/>
      <c r="L2" s="78"/>
      <c r="M2" s="78"/>
      <c r="N2" s="78"/>
      <c r="O2" s="78"/>
      <c r="P2" s="78"/>
      <c r="Q2" s="79"/>
      <c r="R2" s="24"/>
    </row>
    <row r="3" spans="2:18" ht="21.5" customHeight="1">
      <c r="B3" s="142" t="s">
        <v>61</v>
      </c>
      <c r="C3" s="25"/>
      <c r="D3" s="80"/>
      <c r="E3" s="48" t="s">
        <v>196</v>
      </c>
      <c r="F3" s="48"/>
      <c r="G3" s="48"/>
      <c r="H3" s="48"/>
      <c r="I3" s="48"/>
      <c r="J3" s="48"/>
      <c r="K3" s="48"/>
      <c r="L3" s="48"/>
      <c r="M3" s="48"/>
      <c r="N3" s="48"/>
      <c r="O3" s="48"/>
      <c r="P3" s="48"/>
      <c r="Q3" s="81"/>
      <c r="R3" s="24"/>
    </row>
    <row r="4" spans="2:18" ht="19.5" customHeight="1">
      <c r="B4" s="96"/>
      <c r="C4" s="25"/>
      <c r="D4" s="24"/>
      <c r="E4" s="24"/>
      <c r="F4" s="24"/>
      <c r="G4" s="24"/>
      <c r="H4" s="24"/>
      <c r="I4" s="24"/>
      <c r="J4" s="24"/>
      <c r="K4" s="24"/>
      <c r="L4" s="24"/>
      <c r="M4" s="24"/>
      <c r="N4" s="24"/>
      <c r="O4" s="24"/>
      <c r="P4" s="24"/>
      <c r="Q4" s="24"/>
      <c r="R4" s="24"/>
    </row>
    <row r="5" spans="2:18" ht="14.5" thickBot="1"/>
    <row r="6" spans="2:18" ht="38.5" customHeight="1" thickBot="1">
      <c r="B6" s="149" t="s">
        <v>213</v>
      </c>
      <c r="C6" s="46"/>
      <c r="F6" s="294" t="s">
        <v>240</v>
      </c>
      <c r="G6" s="295"/>
      <c r="H6" s="295"/>
      <c r="I6" s="295"/>
      <c r="J6" s="295"/>
      <c r="K6" s="295"/>
      <c r="L6" s="295"/>
      <c r="M6" s="295"/>
      <c r="N6" s="295"/>
      <c r="O6" s="295"/>
      <c r="P6" s="295"/>
      <c r="Q6" s="295"/>
      <c r="R6" s="296"/>
    </row>
    <row r="7" spans="2:18" ht="16.5" customHeight="1" thickBot="1">
      <c r="B7" s="73" t="s">
        <v>25</v>
      </c>
      <c r="C7" s="74"/>
      <c r="F7" s="297" t="s">
        <v>267</v>
      </c>
      <c r="G7" s="298"/>
      <c r="H7" s="298"/>
      <c r="I7" s="298"/>
      <c r="J7" s="298"/>
      <c r="K7" s="298"/>
      <c r="L7" s="298"/>
      <c r="M7" s="298"/>
      <c r="N7" s="298"/>
      <c r="O7" s="298"/>
      <c r="P7" s="298"/>
      <c r="Q7" s="298"/>
      <c r="R7" s="299"/>
    </row>
    <row r="8" spans="2:18" ht="32.15" customHeight="1" thickBot="1">
      <c r="B8" s="75" t="s">
        <v>55</v>
      </c>
      <c r="C8" s="76">
        <f>C7</f>
        <v>0</v>
      </c>
      <c r="F8" s="300"/>
      <c r="G8" s="301"/>
      <c r="H8" s="301"/>
      <c r="I8" s="301"/>
      <c r="J8" s="301"/>
      <c r="K8" s="301"/>
      <c r="L8" s="301"/>
      <c r="M8" s="301"/>
      <c r="N8" s="301"/>
      <c r="O8" s="301"/>
      <c r="P8" s="301"/>
      <c r="Q8" s="301"/>
      <c r="R8" s="302"/>
    </row>
    <row r="9" spans="2:18" ht="33" customHeight="1"/>
  </sheetData>
  <sheetProtection algorithmName="SHA-512" hashValue="/pI5XVxAROrUnvdKjpB5XKEF5VCbUZH2PoG5LH+aKP+9Ec3vt3TIjfDG95rG5oCV6lE3WT6NYP0uD+HR/IGVjQ==" saltValue="/K0HA+MpFuny9jpNFf+Fkw==" spinCount="100000" sheet="1" objects="1" scenarios="1"/>
  <protectedRanges>
    <protectedRange sqref="C7" name="Ange_pris"/>
  </protectedRanges>
  <dataConsolidate/>
  <mergeCells count="2">
    <mergeCell ref="F6:R6"/>
    <mergeCell ref="F7:R8"/>
  </mergeCells>
  <conditionalFormatting sqref="C7">
    <cfRule type="expression" dxfId="1" priority="1">
      <formula>IF(C7="",TRUE,FALSE)</formula>
    </cfRule>
    <cfRule type="expression" dxfId="0" priority="2">
      <formula>IF(C7&gt;=0,TRUE,FALSE)</formula>
    </cfRule>
  </conditionalFormatting>
  <dataValidations count="1">
    <dataValidation type="decimal" operator="greaterThanOrEqual" allowBlank="1" showInputMessage="1" showErrorMessage="1" sqref="C7">
      <formula1>0</formula1>
    </dataValidation>
  </dataValidation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89D93"/>
  </sheetPr>
  <dimension ref="B1:U27"/>
  <sheetViews>
    <sheetView topLeftCell="C1" zoomScale="80" zoomScaleNormal="80" workbookViewId="0">
      <selection activeCell="C1" sqref="C1"/>
    </sheetView>
  </sheetViews>
  <sheetFormatPr defaultColWidth="8.81640625" defaultRowHeight="14.5"/>
  <cols>
    <col min="1" max="1" width="2.1796875" style="1" customWidth="1"/>
    <col min="2" max="2" width="67.54296875" style="1" customWidth="1"/>
    <col min="3" max="3" width="15.81640625" style="1" customWidth="1"/>
    <col min="4" max="12" width="12.453125" style="1" customWidth="1"/>
    <col min="13" max="13" width="13.54296875" style="1" customWidth="1"/>
    <col min="14" max="21" width="11.81640625" style="1" customWidth="1"/>
    <col min="22" max="16384" width="8.81640625" style="1"/>
  </cols>
  <sheetData>
    <row r="1" spans="2:21" ht="20">
      <c r="B1" s="26"/>
      <c r="C1" s="26"/>
      <c r="D1" s="26"/>
      <c r="E1" s="24"/>
      <c r="F1" s="24"/>
      <c r="G1" s="24"/>
      <c r="H1" s="24"/>
      <c r="I1" s="24"/>
      <c r="J1" s="24"/>
      <c r="K1" s="24"/>
      <c r="L1" s="24"/>
      <c r="M1" s="27"/>
      <c r="N1" s="27"/>
      <c r="O1" s="27"/>
      <c r="P1" s="27"/>
      <c r="Q1" s="27"/>
      <c r="R1" s="27"/>
      <c r="S1" s="27"/>
      <c r="T1" s="27"/>
      <c r="U1" s="27"/>
    </row>
    <row r="2" spans="2:21" ht="21" customHeight="1">
      <c r="B2" s="138" t="s">
        <v>24</v>
      </c>
      <c r="C2" s="25"/>
      <c r="D2" s="25"/>
      <c r="E2" s="25"/>
      <c r="F2" s="25"/>
      <c r="G2" s="25"/>
      <c r="H2" s="77"/>
      <c r="I2" s="198" t="s">
        <v>254</v>
      </c>
      <c r="J2" s="23"/>
      <c r="K2" s="23"/>
      <c r="L2" s="23"/>
      <c r="M2" s="27"/>
      <c r="N2" s="27"/>
      <c r="O2" s="27"/>
      <c r="P2" s="27"/>
      <c r="Q2" s="27"/>
      <c r="R2" s="27"/>
      <c r="S2" s="27"/>
      <c r="T2" s="27"/>
      <c r="U2" s="27"/>
    </row>
    <row r="3" spans="2:21" ht="21" customHeight="1">
      <c r="B3" s="142" t="s">
        <v>237</v>
      </c>
      <c r="C3" s="25"/>
      <c r="D3" s="25"/>
      <c r="E3" s="25"/>
      <c r="F3" s="25"/>
      <c r="G3" s="25"/>
      <c r="H3" s="80"/>
      <c r="I3" s="23" t="s">
        <v>196</v>
      </c>
      <c r="J3" s="23"/>
      <c r="K3" s="23"/>
      <c r="L3" s="23"/>
      <c r="M3" s="27"/>
      <c r="N3" s="27"/>
      <c r="O3" s="27"/>
      <c r="P3" s="27"/>
      <c r="Q3" s="27"/>
      <c r="R3" s="27"/>
      <c r="S3" s="27"/>
      <c r="T3" s="27"/>
      <c r="U3" s="27"/>
    </row>
    <row r="4" spans="2:21" ht="20">
      <c r="B4" s="96"/>
      <c r="C4" s="25"/>
      <c r="D4" s="28"/>
      <c r="E4" s="29"/>
      <c r="F4" s="29"/>
      <c r="G4" s="29"/>
      <c r="H4" s="29"/>
      <c r="I4" s="29"/>
      <c r="J4" s="29"/>
      <c r="K4" s="29"/>
      <c r="L4" s="29"/>
      <c r="M4" s="27"/>
      <c r="N4" s="27"/>
      <c r="O4" s="27"/>
      <c r="P4" s="27"/>
      <c r="Q4" s="27"/>
      <c r="R4" s="27"/>
      <c r="S4" s="27"/>
      <c r="T4" s="27"/>
      <c r="U4" s="27"/>
    </row>
    <row r="5" spans="2:21" ht="12.65" customHeight="1" thickBot="1">
      <c r="B5" s="15"/>
      <c r="C5" s="16"/>
      <c r="D5" s="2"/>
      <c r="E5" s="2"/>
      <c r="F5" s="2"/>
      <c r="G5" s="2"/>
      <c r="H5" s="2"/>
      <c r="I5" s="2"/>
      <c r="J5" s="2"/>
    </row>
    <row r="6" spans="2:21" ht="50.15" customHeight="1">
      <c r="B6" s="199" t="s">
        <v>38</v>
      </c>
      <c r="C6" s="47"/>
      <c r="D6" s="47"/>
      <c r="E6" s="47"/>
      <c r="F6" s="47"/>
      <c r="G6" s="47"/>
      <c r="H6" s="47"/>
      <c r="I6" s="47"/>
      <c r="J6" s="47"/>
      <c r="K6" s="47"/>
      <c r="L6" s="46"/>
      <c r="N6" s="294" t="s">
        <v>240</v>
      </c>
      <c r="O6" s="295"/>
      <c r="P6" s="295"/>
      <c r="Q6" s="295"/>
      <c r="R6" s="295"/>
      <c r="S6" s="295"/>
      <c r="T6" s="295"/>
      <c r="U6" s="296"/>
    </row>
    <row r="7" spans="2:21" ht="15" customHeight="1" thickBot="1">
      <c r="B7" s="122"/>
      <c r="C7" s="315" t="s">
        <v>86</v>
      </c>
      <c r="D7" s="316"/>
      <c r="E7" s="317"/>
      <c r="F7" s="315" t="s">
        <v>88</v>
      </c>
      <c r="G7" s="317"/>
      <c r="H7" s="318" t="s">
        <v>89</v>
      </c>
      <c r="I7" s="319"/>
      <c r="J7" s="318" t="s">
        <v>90</v>
      </c>
      <c r="K7" s="319"/>
      <c r="L7" s="126" t="s">
        <v>91</v>
      </c>
      <c r="N7" s="309" t="s">
        <v>239</v>
      </c>
      <c r="O7" s="310"/>
      <c r="P7" s="310"/>
      <c r="Q7" s="310"/>
      <c r="R7" s="310"/>
      <c r="S7" s="310"/>
      <c r="T7" s="310"/>
      <c r="U7" s="311"/>
    </row>
    <row r="8" spans="2:21" ht="27" customHeight="1">
      <c r="B8" s="91"/>
      <c r="C8" s="123" t="s">
        <v>47</v>
      </c>
      <c r="D8" s="124" t="s">
        <v>48</v>
      </c>
      <c r="E8" s="123" t="s">
        <v>49</v>
      </c>
      <c r="F8" s="123" t="s">
        <v>50</v>
      </c>
      <c r="G8" s="123" t="s">
        <v>51</v>
      </c>
      <c r="H8" s="123" t="s">
        <v>52</v>
      </c>
      <c r="I8" s="123" t="s">
        <v>58</v>
      </c>
      <c r="J8" s="123" t="s">
        <v>59</v>
      </c>
      <c r="K8" s="123" t="s">
        <v>60</v>
      </c>
      <c r="L8" s="125" t="s">
        <v>87</v>
      </c>
      <c r="N8" s="280"/>
      <c r="O8" s="281"/>
      <c r="P8" s="281"/>
      <c r="Q8" s="281"/>
      <c r="R8" s="281"/>
      <c r="S8" s="281"/>
      <c r="T8" s="281"/>
      <c r="U8" s="282"/>
    </row>
    <row r="9" spans="2:21" ht="15.5">
      <c r="B9" s="49" t="s">
        <v>238</v>
      </c>
      <c r="C9" s="18"/>
      <c r="D9" s="156">
        <f>$C$9</f>
        <v>0</v>
      </c>
      <c r="E9" s="156">
        <f t="shared" ref="E9:L9" si="0">$C$9</f>
        <v>0</v>
      </c>
      <c r="F9" s="156">
        <f t="shared" si="0"/>
        <v>0</v>
      </c>
      <c r="G9" s="156">
        <f t="shared" si="0"/>
        <v>0</v>
      </c>
      <c r="H9" s="156">
        <f t="shared" si="0"/>
        <v>0</v>
      </c>
      <c r="I9" s="156">
        <f t="shared" si="0"/>
        <v>0</v>
      </c>
      <c r="J9" s="156">
        <f t="shared" si="0"/>
        <v>0</v>
      </c>
      <c r="K9" s="156">
        <f t="shared" si="0"/>
        <v>0</v>
      </c>
      <c r="L9" s="157">
        <f t="shared" si="0"/>
        <v>0</v>
      </c>
      <c r="N9" s="280"/>
      <c r="O9" s="281"/>
      <c r="P9" s="281"/>
      <c r="Q9" s="281"/>
      <c r="R9" s="281"/>
      <c r="S9" s="281"/>
      <c r="T9" s="281"/>
      <c r="U9" s="282"/>
    </row>
    <row r="10" spans="2:21" ht="15.5">
      <c r="B10" s="49" t="s">
        <v>170</v>
      </c>
      <c r="C10" s="18"/>
      <c r="D10" s="156">
        <f>$C$10</f>
        <v>0</v>
      </c>
      <c r="E10" s="156">
        <f t="shared" ref="E10:L10" si="1">$C$10</f>
        <v>0</v>
      </c>
      <c r="F10" s="156">
        <f t="shared" si="1"/>
        <v>0</v>
      </c>
      <c r="G10" s="156">
        <f t="shared" si="1"/>
        <v>0</v>
      </c>
      <c r="H10" s="156">
        <f t="shared" si="1"/>
        <v>0</v>
      </c>
      <c r="I10" s="156">
        <f t="shared" si="1"/>
        <v>0</v>
      </c>
      <c r="J10" s="156">
        <f t="shared" si="1"/>
        <v>0</v>
      </c>
      <c r="K10" s="156">
        <f t="shared" si="1"/>
        <v>0</v>
      </c>
      <c r="L10" s="157">
        <f t="shared" si="1"/>
        <v>0</v>
      </c>
      <c r="N10" s="280"/>
      <c r="O10" s="281"/>
      <c r="P10" s="281"/>
      <c r="Q10" s="281"/>
      <c r="R10" s="281"/>
      <c r="S10" s="281"/>
      <c r="T10" s="281"/>
      <c r="U10" s="282"/>
    </row>
    <row r="11" spans="2:21" ht="16" thickBot="1">
      <c r="B11" s="158" t="s">
        <v>171</v>
      </c>
      <c r="C11" s="159"/>
      <c r="D11" s="160">
        <f>$C$11</f>
        <v>0</v>
      </c>
      <c r="E11" s="160">
        <f t="shared" ref="E11:L11" si="2">$C$11</f>
        <v>0</v>
      </c>
      <c r="F11" s="160">
        <f t="shared" si="2"/>
        <v>0</v>
      </c>
      <c r="G11" s="160">
        <f t="shared" si="2"/>
        <v>0</v>
      </c>
      <c r="H11" s="160">
        <f t="shared" si="2"/>
        <v>0</v>
      </c>
      <c r="I11" s="160">
        <f t="shared" si="2"/>
        <v>0</v>
      </c>
      <c r="J11" s="160">
        <f t="shared" si="2"/>
        <v>0</v>
      </c>
      <c r="K11" s="160">
        <f t="shared" si="2"/>
        <v>0</v>
      </c>
      <c r="L11" s="161">
        <f t="shared" si="2"/>
        <v>0</v>
      </c>
      <c r="N11" s="280"/>
      <c r="O11" s="281"/>
      <c r="P11" s="281"/>
      <c r="Q11" s="281"/>
      <c r="R11" s="281"/>
      <c r="S11" s="281"/>
      <c r="T11" s="281"/>
      <c r="U11" s="282"/>
    </row>
    <row r="12" spans="2:21" ht="15" thickTop="1">
      <c r="B12" s="164" t="s">
        <v>167</v>
      </c>
      <c r="C12" s="162">
        <v>40000</v>
      </c>
      <c r="D12" s="162">
        <v>40000</v>
      </c>
      <c r="E12" s="162">
        <v>40000</v>
      </c>
      <c r="F12" s="162">
        <v>40000</v>
      </c>
      <c r="G12" s="162">
        <v>40000</v>
      </c>
      <c r="H12" s="162">
        <v>40000</v>
      </c>
      <c r="I12" s="162">
        <v>40000</v>
      </c>
      <c r="J12" s="162">
        <v>40000</v>
      </c>
      <c r="K12" s="162">
        <v>40000</v>
      </c>
      <c r="L12" s="163">
        <v>40000</v>
      </c>
      <c r="N12" s="280"/>
      <c r="O12" s="281"/>
      <c r="P12" s="281"/>
      <c r="Q12" s="281"/>
      <c r="R12" s="281"/>
      <c r="S12" s="281"/>
      <c r="T12" s="281"/>
      <c r="U12" s="282"/>
    </row>
    <row r="13" spans="2:21">
      <c r="B13" s="165" t="s">
        <v>168</v>
      </c>
      <c r="C13" s="21">
        <v>0</v>
      </c>
      <c r="D13" s="21">
        <v>20000</v>
      </c>
      <c r="E13" s="21">
        <v>20000</v>
      </c>
      <c r="F13" s="21">
        <v>20000</v>
      </c>
      <c r="G13" s="21">
        <v>20000</v>
      </c>
      <c r="H13" s="21">
        <v>20000</v>
      </c>
      <c r="I13" s="21">
        <v>20000</v>
      </c>
      <c r="J13" s="21">
        <v>20000</v>
      </c>
      <c r="K13" s="21">
        <v>20000</v>
      </c>
      <c r="L13" s="50">
        <v>20000</v>
      </c>
      <c r="N13" s="280"/>
      <c r="O13" s="281"/>
      <c r="P13" s="281"/>
      <c r="Q13" s="281"/>
      <c r="R13" s="281"/>
      <c r="S13" s="281"/>
      <c r="T13" s="281"/>
      <c r="U13" s="282"/>
    </row>
    <row r="14" spans="2:21" ht="15" customHeight="1" thickBot="1">
      <c r="B14" s="169" t="s">
        <v>169</v>
      </c>
      <c r="C14" s="170">
        <v>0</v>
      </c>
      <c r="D14" s="170">
        <v>0</v>
      </c>
      <c r="E14" s="170">
        <v>10000</v>
      </c>
      <c r="F14" s="170">
        <v>20000</v>
      </c>
      <c r="G14" s="170">
        <v>30000</v>
      </c>
      <c r="H14" s="170">
        <v>40000</v>
      </c>
      <c r="I14" s="170">
        <v>40000</v>
      </c>
      <c r="J14" s="170">
        <v>40000</v>
      </c>
      <c r="K14" s="170">
        <v>40000</v>
      </c>
      <c r="L14" s="171">
        <v>40000</v>
      </c>
      <c r="N14" s="280"/>
      <c r="O14" s="281"/>
      <c r="P14" s="281"/>
      <c r="Q14" s="281"/>
      <c r="R14" s="281"/>
      <c r="S14" s="281"/>
      <c r="T14" s="281"/>
      <c r="U14" s="282"/>
    </row>
    <row r="15" spans="2:21" ht="15.5" thickTop="1" thickBot="1">
      <c r="B15" s="168" t="s">
        <v>62</v>
      </c>
      <c r="C15" s="51">
        <f>C12*C9+C13*C10+C14*C11</f>
        <v>0</v>
      </c>
      <c r="D15" s="51">
        <f t="shared" ref="D15:L15" si="3">D12*D9+D13*D10+D14*D11</f>
        <v>0</v>
      </c>
      <c r="E15" s="51">
        <f t="shared" si="3"/>
        <v>0</v>
      </c>
      <c r="F15" s="51">
        <f t="shared" si="3"/>
        <v>0</v>
      </c>
      <c r="G15" s="51">
        <f t="shared" si="3"/>
        <v>0</v>
      </c>
      <c r="H15" s="51">
        <f t="shared" si="3"/>
        <v>0</v>
      </c>
      <c r="I15" s="51">
        <f t="shared" si="3"/>
        <v>0</v>
      </c>
      <c r="J15" s="51">
        <f t="shared" si="3"/>
        <v>0</v>
      </c>
      <c r="K15" s="51">
        <f t="shared" si="3"/>
        <v>0</v>
      </c>
      <c r="L15" s="52">
        <f t="shared" si="3"/>
        <v>0</v>
      </c>
      <c r="N15" s="283"/>
      <c r="O15" s="284"/>
      <c r="P15" s="284"/>
      <c r="Q15" s="284"/>
      <c r="R15" s="284"/>
      <c r="S15" s="284"/>
      <c r="T15" s="284"/>
      <c r="U15" s="285"/>
    </row>
    <row r="16" spans="2:21" ht="20.149999999999999" customHeight="1" thickBot="1">
      <c r="B16" s="23"/>
      <c r="C16" s="22"/>
      <c r="D16" s="22"/>
      <c r="E16" s="22"/>
      <c r="F16" s="22"/>
      <c r="G16" s="22"/>
      <c r="H16" s="22"/>
      <c r="I16" s="22"/>
      <c r="J16" s="22"/>
      <c r="K16" s="22"/>
      <c r="L16" s="22"/>
    </row>
    <row r="17" spans="2:17" ht="40.5" customHeight="1" thickBot="1">
      <c r="B17" s="53" t="s">
        <v>54</v>
      </c>
      <c r="C17" s="54">
        <f>(SUM(C15:L15)*12)*SUMPRODUCT(D22:D27,E22:E27)</f>
        <v>0</v>
      </c>
      <c r="D17" s="16"/>
      <c r="E17" s="23"/>
    </row>
    <row r="18" spans="2:17" ht="15" thickBot="1"/>
    <row r="19" spans="2:17" ht="38.15" customHeight="1">
      <c r="B19" s="55" t="s">
        <v>26</v>
      </c>
      <c r="C19" s="56"/>
      <c r="D19" s="56"/>
      <c r="E19" s="57"/>
      <c r="H19" s="294" t="s">
        <v>240</v>
      </c>
      <c r="I19" s="295"/>
      <c r="J19" s="295"/>
      <c r="K19" s="295"/>
      <c r="L19" s="296"/>
      <c r="N19" s="121"/>
      <c r="Q19" s="153"/>
    </row>
    <row r="20" spans="2:17" ht="14.15" customHeight="1">
      <c r="B20" s="312"/>
      <c r="C20" s="313"/>
      <c r="D20" s="313"/>
      <c r="E20" s="314"/>
      <c r="H20" s="320"/>
      <c r="I20" s="321"/>
      <c r="J20" s="321"/>
      <c r="K20" s="321"/>
      <c r="L20" s="322"/>
      <c r="P20" s="155"/>
      <c r="Q20" s="154"/>
    </row>
    <row r="21" spans="2:17" ht="42">
      <c r="B21" s="58" t="s">
        <v>39</v>
      </c>
      <c r="C21" s="30" t="s">
        <v>251</v>
      </c>
      <c r="D21" s="30" t="s">
        <v>252</v>
      </c>
      <c r="E21" s="59" t="s">
        <v>40</v>
      </c>
      <c r="H21" s="303" t="s">
        <v>241</v>
      </c>
      <c r="I21" s="304"/>
      <c r="J21" s="304"/>
      <c r="K21" s="304"/>
      <c r="L21" s="305"/>
      <c r="P21" s="155"/>
      <c r="Q21" s="154"/>
    </row>
    <row r="22" spans="2:17" ht="30" customHeight="1">
      <c r="B22" s="60" t="s">
        <v>41</v>
      </c>
      <c r="C22" s="19"/>
      <c r="D22" s="20" t="str">
        <f t="shared" ref="D22:D27" si="4">IF(C22&lt;&gt;"",C22+100%,"-")</f>
        <v>-</v>
      </c>
      <c r="E22" s="61">
        <v>0.1</v>
      </c>
      <c r="H22" s="303"/>
      <c r="I22" s="304"/>
      <c r="J22" s="304"/>
      <c r="K22" s="304"/>
      <c r="L22" s="305"/>
      <c r="P22" s="155"/>
      <c r="Q22" s="154"/>
    </row>
    <row r="23" spans="2:17" ht="26.15" customHeight="1">
      <c r="B23" s="60" t="s">
        <v>42</v>
      </c>
      <c r="C23" s="19"/>
      <c r="D23" s="20" t="str">
        <f t="shared" si="4"/>
        <v>-</v>
      </c>
      <c r="E23" s="61">
        <v>0.1</v>
      </c>
      <c r="H23" s="303"/>
      <c r="I23" s="304"/>
      <c r="J23" s="304"/>
      <c r="K23" s="304"/>
      <c r="L23" s="305"/>
      <c r="P23" s="155"/>
      <c r="Q23" s="154"/>
    </row>
    <row r="24" spans="2:17" ht="28">
      <c r="B24" s="60" t="s">
        <v>43</v>
      </c>
      <c r="C24" s="19"/>
      <c r="D24" s="20" t="str">
        <f t="shared" si="4"/>
        <v>-</v>
      </c>
      <c r="E24" s="61">
        <v>0.2</v>
      </c>
      <c r="H24" s="303"/>
      <c r="I24" s="304"/>
      <c r="J24" s="304"/>
      <c r="K24" s="304"/>
      <c r="L24" s="305"/>
      <c r="P24" s="155"/>
      <c r="Q24" s="154"/>
    </row>
    <row r="25" spans="2:17" ht="28">
      <c r="B25" s="60" t="s">
        <v>44</v>
      </c>
      <c r="C25" s="19"/>
      <c r="D25" s="20" t="str">
        <f t="shared" si="4"/>
        <v>-</v>
      </c>
      <c r="E25" s="61">
        <v>0.2</v>
      </c>
      <c r="H25" s="303"/>
      <c r="I25" s="304"/>
      <c r="J25" s="304"/>
      <c r="K25" s="304"/>
      <c r="L25" s="305"/>
      <c r="P25" s="155"/>
      <c r="Q25" s="154"/>
    </row>
    <row r="26" spans="2:17" ht="34.5" customHeight="1">
      <c r="B26" s="60" t="s">
        <v>45</v>
      </c>
      <c r="C26" s="19"/>
      <c r="D26" s="20" t="str">
        <f t="shared" si="4"/>
        <v>-</v>
      </c>
      <c r="E26" s="61">
        <v>0.2</v>
      </c>
      <c r="H26" s="303"/>
      <c r="I26" s="304"/>
      <c r="J26" s="304"/>
      <c r="K26" s="304"/>
      <c r="L26" s="305"/>
      <c r="P26" s="155"/>
      <c r="Q26" s="154"/>
    </row>
    <row r="27" spans="2:17" ht="28.5" thickBot="1">
      <c r="B27" s="62" t="s">
        <v>46</v>
      </c>
      <c r="C27" s="63">
        <v>0</v>
      </c>
      <c r="D27" s="64">
        <f t="shared" si="4"/>
        <v>1</v>
      </c>
      <c r="E27" s="65">
        <v>0.2</v>
      </c>
      <c r="H27" s="306"/>
      <c r="I27" s="307"/>
      <c r="J27" s="307"/>
      <c r="K27" s="307"/>
      <c r="L27" s="308"/>
    </row>
  </sheetData>
  <sheetProtection algorithmName="SHA-512" hashValue="qj+9OenREovXNC4X9z6P4zsgdHQ2qLFZh2NhFAG96w+X+dkI/j4LXRMMWa3mRPLm4i7eS4TYvBHoDZXfi8pWfQ==" saltValue="qqE2qZWyIqhwd/0jWgX8Bw==" spinCount="100000" sheet="1" objects="1" scenarios="1"/>
  <protectedRanges>
    <protectedRange sqref="C22:C26" name="Paslag_tillganglighet"/>
    <protectedRange sqref="C9:C11" name="Manadspris_anvandare"/>
  </protectedRanges>
  <dataConsolidate/>
  <mergeCells count="9">
    <mergeCell ref="H21:L27"/>
    <mergeCell ref="N6:U6"/>
    <mergeCell ref="N7:U15"/>
    <mergeCell ref="B20:E20"/>
    <mergeCell ref="C7:E7"/>
    <mergeCell ref="F7:G7"/>
    <mergeCell ref="H7:I7"/>
    <mergeCell ref="J7:K7"/>
    <mergeCell ref="H19:L20"/>
  </mergeCells>
  <conditionalFormatting sqref="C22:C26">
    <cfRule type="containsBlanks" dxfId="4" priority="3">
      <formula>LEN(TRIM(C22))=0</formula>
    </cfRule>
  </conditionalFormatting>
  <conditionalFormatting sqref="C9:C11">
    <cfRule type="containsBlanks" dxfId="3" priority="4">
      <formula>LEN(TRIM(C9))=0</formula>
    </cfRule>
  </conditionalFormatting>
  <dataValidations count="4">
    <dataValidation type="decimal" operator="greaterThanOrEqual" allowBlank="1" showInputMessage="1" showErrorMessage="1" sqref="C22:C26">
      <formula1>0</formula1>
    </dataValidation>
    <dataValidation type="decimal" operator="greaterThanOrEqual" allowBlank="1" showInputMessage="1" showErrorMessage="1" sqref="C9">
      <formula1>C10</formula1>
    </dataValidation>
    <dataValidation type="decimal" allowBlank="1" showInputMessage="1" showErrorMessage="1" sqref="C10">
      <formula1>0</formula1>
      <formula2>$C$9</formula2>
    </dataValidation>
    <dataValidation type="decimal" allowBlank="1" showInputMessage="1" showErrorMessage="1" sqref="C11">
      <formula1>0</formula1>
      <formula2>$C$10</formula2>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89D93"/>
  </sheetPr>
  <dimension ref="B1:T10"/>
  <sheetViews>
    <sheetView zoomScale="80" zoomScaleNormal="80" workbookViewId="0">
      <selection activeCell="E1" sqref="E1"/>
    </sheetView>
  </sheetViews>
  <sheetFormatPr defaultColWidth="8.81640625" defaultRowHeight="14"/>
  <cols>
    <col min="1" max="1" width="2.1796875" style="2" customWidth="1"/>
    <col min="2" max="2" width="49.81640625" style="2" customWidth="1"/>
    <col min="3" max="3" width="19.453125" style="2" customWidth="1"/>
    <col min="4" max="4" width="19.81640625" style="2" customWidth="1"/>
    <col min="5" max="5" width="24.1796875" style="2" customWidth="1"/>
    <col min="6" max="6" width="19.1796875" style="2" customWidth="1"/>
    <col min="7" max="7" width="8.81640625" style="2" customWidth="1"/>
    <col min="8" max="16384" width="8.81640625" style="2"/>
  </cols>
  <sheetData>
    <row r="1" spans="2:20" ht="18" customHeight="1">
      <c r="B1" s="150"/>
      <c r="C1" s="150"/>
      <c r="D1" s="150"/>
      <c r="E1" s="24"/>
      <c r="F1" s="24"/>
      <c r="G1" s="24"/>
      <c r="H1" s="24"/>
      <c r="I1" s="24"/>
      <c r="J1" s="24"/>
      <c r="K1" s="24"/>
      <c r="L1" s="24"/>
      <c r="M1" s="24"/>
      <c r="N1" s="24"/>
      <c r="O1" s="24"/>
      <c r="P1" s="24"/>
      <c r="Q1" s="31"/>
      <c r="R1" s="31"/>
      <c r="S1" s="31"/>
      <c r="T1" s="31"/>
    </row>
    <row r="2" spans="2:20" ht="20.149999999999999" customHeight="1">
      <c r="B2" s="150" t="s">
        <v>27</v>
      </c>
      <c r="C2" s="150"/>
      <c r="D2" s="150"/>
      <c r="E2" s="24"/>
      <c r="F2" s="77"/>
      <c r="G2" s="323" t="s">
        <v>254</v>
      </c>
      <c r="H2" s="324"/>
      <c r="I2" s="324"/>
      <c r="J2" s="324"/>
      <c r="K2" s="324"/>
      <c r="L2" s="324"/>
      <c r="M2" s="324"/>
      <c r="N2" s="324"/>
      <c r="O2" s="324"/>
      <c r="P2" s="324"/>
      <c r="Q2" s="324"/>
      <c r="R2" s="324"/>
      <c r="S2" s="325"/>
      <c r="T2" s="24"/>
    </row>
    <row r="3" spans="2:20" ht="22" customHeight="1">
      <c r="B3" s="151" t="s">
        <v>63</v>
      </c>
      <c r="C3" s="150"/>
      <c r="D3" s="150"/>
      <c r="E3" s="24"/>
      <c r="F3" s="80"/>
      <c r="G3" s="326" t="s">
        <v>196</v>
      </c>
      <c r="H3" s="326"/>
      <c r="I3" s="326"/>
      <c r="J3" s="326"/>
      <c r="K3" s="326"/>
      <c r="L3" s="326"/>
      <c r="M3" s="326"/>
      <c r="N3" s="326"/>
      <c r="O3" s="326"/>
      <c r="P3" s="326"/>
      <c r="Q3" s="326"/>
      <c r="R3" s="326"/>
      <c r="S3" s="327"/>
      <c r="T3" s="24"/>
    </row>
    <row r="4" spans="2:20" ht="22" customHeight="1">
      <c r="B4" s="109"/>
      <c r="C4" s="33"/>
      <c r="D4" s="24"/>
      <c r="E4" s="24"/>
      <c r="F4" s="28"/>
      <c r="G4" s="32"/>
      <c r="H4" s="32"/>
      <c r="I4" s="32"/>
      <c r="J4" s="32"/>
      <c r="K4" s="32"/>
      <c r="L4" s="32"/>
      <c r="M4" s="32"/>
      <c r="N4" s="32"/>
      <c r="O4" s="32"/>
      <c r="P4" s="32"/>
      <c r="Q4" s="32"/>
      <c r="R4" s="32"/>
      <c r="S4" s="32"/>
      <c r="T4" s="24"/>
    </row>
    <row r="5" spans="2:20" ht="14.5" thickBot="1"/>
    <row r="6" spans="2:20" ht="39" customHeight="1">
      <c r="B6" s="66" t="s">
        <v>28</v>
      </c>
      <c r="C6" s="67" t="s">
        <v>32</v>
      </c>
      <c r="D6" s="68" t="s">
        <v>162</v>
      </c>
      <c r="E6" s="166" t="s">
        <v>33</v>
      </c>
      <c r="F6" s="69" t="s">
        <v>23</v>
      </c>
      <c r="I6" s="294" t="s">
        <v>240</v>
      </c>
      <c r="J6" s="295"/>
      <c r="K6" s="295"/>
      <c r="L6" s="295"/>
      <c r="M6" s="295"/>
      <c r="N6" s="295"/>
      <c r="O6" s="295"/>
      <c r="P6" s="295"/>
      <c r="Q6" s="295"/>
      <c r="R6" s="295"/>
      <c r="S6" s="295"/>
      <c r="T6" s="296"/>
    </row>
    <row r="7" spans="2:20" ht="32.15" customHeight="1">
      <c r="B7" s="70" t="s">
        <v>29</v>
      </c>
      <c r="C7" s="136"/>
      <c r="D7" s="134">
        <v>1100</v>
      </c>
      <c r="E7" s="167">
        <v>2000</v>
      </c>
      <c r="F7" s="71">
        <f>E7*C7</f>
        <v>0</v>
      </c>
      <c r="I7" s="328" t="s">
        <v>242</v>
      </c>
      <c r="J7" s="329"/>
      <c r="K7" s="329"/>
      <c r="L7" s="329"/>
      <c r="M7" s="329"/>
      <c r="N7" s="329"/>
      <c r="O7" s="329"/>
      <c r="P7" s="329"/>
      <c r="Q7" s="329"/>
      <c r="R7" s="329"/>
      <c r="S7" s="329"/>
      <c r="T7" s="330"/>
    </row>
    <row r="8" spans="2:20" ht="33" customHeight="1">
      <c r="B8" s="70" t="s">
        <v>30</v>
      </c>
      <c r="C8" s="136"/>
      <c r="D8" s="135">
        <v>1300</v>
      </c>
      <c r="E8" s="167">
        <v>2000</v>
      </c>
      <c r="F8" s="71">
        <f>E8*C8</f>
        <v>0</v>
      </c>
      <c r="I8" s="331"/>
      <c r="J8" s="332"/>
      <c r="K8" s="332"/>
      <c r="L8" s="332"/>
      <c r="M8" s="332"/>
      <c r="N8" s="332"/>
      <c r="O8" s="332"/>
      <c r="P8" s="332"/>
      <c r="Q8" s="332"/>
      <c r="R8" s="332"/>
      <c r="S8" s="332"/>
      <c r="T8" s="333"/>
    </row>
    <row r="9" spans="2:20" ht="30" customHeight="1">
      <c r="B9" s="70" t="s">
        <v>31</v>
      </c>
      <c r="C9" s="137"/>
      <c r="D9" s="134">
        <v>1500</v>
      </c>
      <c r="E9" s="167">
        <v>2000</v>
      </c>
      <c r="F9" s="71">
        <f>E9*C9</f>
        <v>0</v>
      </c>
      <c r="I9" s="331"/>
      <c r="J9" s="332"/>
      <c r="K9" s="332"/>
      <c r="L9" s="332"/>
      <c r="M9" s="332"/>
      <c r="N9" s="332"/>
      <c r="O9" s="332"/>
      <c r="P9" s="332"/>
      <c r="Q9" s="332"/>
      <c r="R9" s="332"/>
      <c r="S9" s="332"/>
      <c r="T9" s="333"/>
    </row>
    <row r="10" spans="2:20" ht="26.5" customHeight="1" thickBot="1">
      <c r="B10" s="337" t="s">
        <v>53</v>
      </c>
      <c r="C10" s="338"/>
      <c r="D10" s="338"/>
      <c r="E10" s="339"/>
      <c r="F10" s="72">
        <f>SUM(F7:F9)</f>
        <v>0</v>
      </c>
      <c r="I10" s="334"/>
      <c r="J10" s="335"/>
      <c r="K10" s="335"/>
      <c r="L10" s="335"/>
      <c r="M10" s="335"/>
      <c r="N10" s="335"/>
      <c r="O10" s="335"/>
      <c r="P10" s="335"/>
      <c r="Q10" s="335"/>
      <c r="R10" s="335"/>
      <c r="S10" s="335"/>
      <c r="T10" s="336"/>
    </row>
  </sheetData>
  <sheetProtection algorithmName="SHA-512" hashValue="pt/IBDiixxcIfR3zSMGPRE5/yPNQ5IIdEKvNv/ODwYLHRTsful7aPr9APwoa3moSc+/7P+0m+NqkBV/8ELoPHw==" saltValue="6eKVcSJgCH/W0y5dw5xkGA==" spinCount="100000" sheet="1" objects="1" scenarios="1"/>
  <dataConsolidate/>
  <mergeCells count="5">
    <mergeCell ref="G2:S2"/>
    <mergeCell ref="G3:S3"/>
    <mergeCell ref="I6:T6"/>
    <mergeCell ref="I7:T10"/>
    <mergeCell ref="B10:E10"/>
  </mergeCells>
  <conditionalFormatting sqref="C7:C9">
    <cfRule type="containsBlanks" dxfId="2" priority="2">
      <formula>LEN(TRIM(C7))=0</formula>
    </cfRule>
  </conditionalFormatting>
  <dataValidations count="3">
    <dataValidation type="decimal" allowBlank="1" showInputMessage="1" showErrorMessage="1" sqref="C7">
      <formula1>0</formula1>
      <formula2>$D$7</formula2>
    </dataValidation>
    <dataValidation type="decimal" allowBlank="1" showInputMessage="1" showErrorMessage="1" sqref="C8">
      <formula1>0</formula1>
      <formula2>$D$8</formula2>
    </dataValidation>
    <dataValidation type="decimal" allowBlank="1" showInputMessage="1" showErrorMessage="1" sqref="C9">
      <formula1>0</formula1>
      <formula2>$D$9</formula2>
    </dataValidation>
  </dataValidation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N103"/>
  <sheetViews>
    <sheetView workbookViewId="0">
      <selection activeCell="E13" sqref="E13"/>
    </sheetView>
  </sheetViews>
  <sheetFormatPr defaultColWidth="8.81640625" defaultRowHeight="14.5"/>
  <cols>
    <col min="1" max="1" width="8.81640625" style="1"/>
    <col min="2" max="2" width="17.54296875" style="1" customWidth="1"/>
    <col min="3" max="3" width="8.81640625" style="1"/>
    <col min="4" max="4" width="17.54296875" style="1" customWidth="1"/>
    <col min="5" max="5" width="8.81640625" style="1"/>
    <col min="6" max="6" width="17.54296875" style="1" customWidth="1"/>
    <col min="7" max="7" width="8.81640625" style="1"/>
    <col min="8" max="8" width="17.54296875" style="1" customWidth="1"/>
    <col min="9" max="9" width="8.81640625" style="1"/>
    <col min="10" max="10" width="17.54296875" style="1" customWidth="1"/>
    <col min="11" max="11" width="8.81640625" style="1"/>
    <col min="12" max="12" width="17.54296875" style="1" customWidth="1"/>
    <col min="13" max="13" width="8.81640625" style="1"/>
    <col min="14" max="14" width="17.54296875" style="1" customWidth="1"/>
    <col min="15" max="16384" width="8.81640625" style="1"/>
  </cols>
  <sheetData>
    <row r="2" spans="2:14" ht="43.5">
      <c r="B2" s="184" t="s">
        <v>187</v>
      </c>
      <c r="D2" s="184" t="s">
        <v>188</v>
      </c>
      <c r="F2" s="182" t="s">
        <v>21</v>
      </c>
      <c r="H2" s="179" t="s">
        <v>183</v>
      </c>
      <c r="I2" s="175"/>
      <c r="J2" s="176" t="s">
        <v>184</v>
      </c>
      <c r="K2" s="175"/>
      <c r="L2" s="176" t="s">
        <v>185</v>
      </c>
      <c r="M2" s="175"/>
      <c r="N2" s="183" t="s">
        <v>186</v>
      </c>
    </row>
    <row r="3" spans="2:14">
      <c r="B3" s="181">
        <v>100</v>
      </c>
      <c r="D3" s="181">
        <v>24</v>
      </c>
      <c r="F3" s="180" t="s">
        <v>22</v>
      </c>
      <c r="H3" s="177">
        <f>IF(ISNUMBER(Införande!$C$7)=TRUE,1,0)</f>
        <v>0</v>
      </c>
      <c r="J3" s="181">
        <f>IF(ISNUMBER('Licens, underhåll &amp; drift'!$C9)=TRUE,1,0)</f>
        <v>0</v>
      </c>
      <c r="L3" s="181">
        <f>IF(ISNUMBER('Utveckling &amp; resursförstärkning'!$C7)=TRUE,1,0)</f>
        <v>0</v>
      </c>
      <c r="N3" s="180">
        <f>IF(AND(H3=1,SUM(J3:J10)=8,SUM(L3:L5)=3),1,0)</f>
        <v>0</v>
      </c>
    </row>
    <row r="4" spans="2:14">
      <c r="B4" s="178">
        <v>99</v>
      </c>
      <c r="D4" s="178">
        <v>22</v>
      </c>
      <c r="J4" s="178">
        <f>IF(ISNUMBER('Licens, underhåll &amp; drift'!$C10)=TRUE,1,0)</f>
        <v>0</v>
      </c>
      <c r="L4" s="178">
        <f>IF(ISNUMBER('Utveckling &amp; resursförstärkning'!$C8)=TRUE,1,0)</f>
        <v>0</v>
      </c>
    </row>
    <row r="5" spans="2:14">
      <c r="B5" s="178">
        <v>98</v>
      </c>
      <c r="D5" s="178">
        <v>20</v>
      </c>
      <c r="J5" s="178">
        <f>IF(ISNUMBER('Licens, underhåll &amp; drift'!$C11)=TRUE,1,0)</f>
        <v>0</v>
      </c>
      <c r="L5" s="177">
        <f>IF(ISNUMBER('Utveckling &amp; resursförstärkning'!$C9)=TRUE,1,0)</f>
        <v>0</v>
      </c>
    </row>
    <row r="6" spans="2:14">
      <c r="B6" s="178">
        <v>97</v>
      </c>
      <c r="D6" s="178">
        <v>18</v>
      </c>
      <c r="J6" s="181">
        <f>IF(ISNUMBER('Licens, underhåll &amp; drift'!$C22)=TRUE,1,0)</f>
        <v>0</v>
      </c>
    </row>
    <row r="7" spans="2:14">
      <c r="B7" s="178">
        <v>96</v>
      </c>
      <c r="D7" s="178">
        <v>16</v>
      </c>
      <c r="J7" s="178">
        <f>IF(ISNUMBER('Licens, underhåll &amp; drift'!$C23)=TRUE,1,0)</f>
        <v>0</v>
      </c>
    </row>
    <row r="8" spans="2:14">
      <c r="B8" s="178">
        <v>95</v>
      </c>
      <c r="D8" s="178">
        <v>14</v>
      </c>
      <c r="J8" s="178">
        <f>IF(ISNUMBER('Licens, underhåll &amp; drift'!$C24)=TRUE,1,0)</f>
        <v>0</v>
      </c>
    </row>
    <row r="9" spans="2:14">
      <c r="B9" s="178">
        <v>94</v>
      </c>
      <c r="D9" s="178">
        <v>12</v>
      </c>
      <c r="J9" s="178">
        <f>IF(ISNUMBER('Licens, underhåll &amp; drift'!$C25)=TRUE,1,0)</f>
        <v>0</v>
      </c>
    </row>
    <row r="10" spans="2:14">
      <c r="B10" s="178">
        <v>93</v>
      </c>
      <c r="D10" s="178">
        <v>10</v>
      </c>
      <c r="J10" s="177">
        <f>IF(ISNUMBER('Licens, underhåll &amp; drift'!$C26)=TRUE,1,0)</f>
        <v>0</v>
      </c>
    </row>
    <row r="11" spans="2:14">
      <c r="B11" s="178">
        <v>92</v>
      </c>
      <c r="D11" s="178">
        <v>8</v>
      </c>
    </row>
    <row r="12" spans="2:14">
      <c r="B12" s="178">
        <v>91</v>
      </c>
      <c r="D12" s="178">
        <v>6</v>
      </c>
    </row>
    <row r="13" spans="2:14">
      <c r="B13" s="178">
        <v>90</v>
      </c>
      <c r="D13" s="178">
        <v>4</v>
      </c>
    </row>
    <row r="14" spans="2:14">
      <c r="B14" s="178">
        <v>89</v>
      </c>
      <c r="D14" s="178">
        <v>2</v>
      </c>
    </row>
    <row r="15" spans="2:14">
      <c r="B15" s="178">
        <v>88</v>
      </c>
      <c r="D15" s="177">
        <v>0</v>
      </c>
    </row>
    <row r="16" spans="2:14">
      <c r="B16" s="178">
        <v>87</v>
      </c>
    </row>
    <row r="17" spans="2:2">
      <c r="B17" s="178">
        <v>86</v>
      </c>
    </row>
    <row r="18" spans="2:2">
      <c r="B18" s="178">
        <v>85</v>
      </c>
    </row>
    <row r="19" spans="2:2">
      <c r="B19" s="178">
        <v>84</v>
      </c>
    </row>
    <row r="20" spans="2:2">
      <c r="B20" s="178">
        <v>83</v>
      </c>
    </row>
    <row r="21" spans="2:2">
      <c r="B21" s="178">
        <v>82</v>
      </c>
    </row>
    <row r="22" spans="2:2">
      <c r="B22" s="178">
        <v>81</v>
      </c>
    </row>
    <row r="23" spans="2:2">
      <c r="B23" s="178">
        <v>80</v>
      </c>
    </row>
    <row r="24" spans="2:2">
      <c r="B24" s="178">
        <v>79</v>
      </c>
    </row>
    <row r="25" spans="2:2">
      <c r="B25" s="178">
        <v>78</v>
      </c>
    </row>
    <row r="26" spans="2:2">
      <c r="B26" s="178">
        <v>77</v>
      </c>
    </row>
    <row r="27" spans="2:2">
      <c r="B27" s="178">
        <v>76</v>
      </c>
    </row>
    <row r="28" spans="2:2">
      <c r="B28" s="178">
        <v>75</v>
      </c>
    </row>
    <row r="29" spans="2:2">
      <c r="B29" s="178">
        <v>74</v>
      </c>
    </row>
    <row r="30" spans="2:2">
      <c r="B30" s="178">
        <v>73</v>
      </c>
    </row>
    <row r="31" spans="2:2">
      <c r="B31" s="178">
        <v>72</v>
      </c>
    </row>
    <row r="32" spans="2:2">
      <c r="B32" s="178">
        <v>71</v>
      </c>
    </row>
    <row r="33" spans="2:2">
      <c r="B33" s="178">
        <v>70</v>
      </c>
    </row>
    <row r="34" spans="2:2">
      <c r="B34" s="178">
        <v>69</v>
      </c>
    </row>
    <row r="35" spans="2:2">
      <c r="B35" s="178">
        <v>68</v>
      </c>
    </row>
    <row r="36" spans="2:2">
      <c r="B36" s="178">
        <v>67</v>
      </c>
    </row>
    <row r="37" spans="2:2">
      <c r="B37" s="178">
        <v>66</v>
      </c>
    </row>
    <row r="38" spans="2:2">
      <c r="B38" s="178">
        <v>65</v>
      </c>
    </row>
    <row r="39" spans="2:2">
      <c r="B39" s="178">
        <v>64</v>
      </c>
    </row>
    <row r="40" spans="2:2">
      <c r="B40" s="178">
        <v>63</v>
      </c>
    </row>
    <row r="41" spans="2:2">
      <c r="B41" s="178">
        <v>62</v>
      </c>
    </row>
    <row r="42" spans="2:2">
      <c r="B42" s="178">
        <v>61</v>
      </c>
    </row>
    <row r="43" spans="2:2">
      <c r="B43" s="178">
        <v>60</v>
      </c>
    </row>
    <row r="44" spans="2:2">
      <c r="B44" s="178">
        <v>59</v>
      </c>
    </row>
    <row r="45" spans="2:2">
      <c r="B45" s="178">
        <v>58</v>
      </c>
    </row>
    <row r="46" spans="2:2">
      <c r="B46" s="178">
        <v>57</v>
      </c>
    </row>
    <row r="47" spans="2:2">
      <c r="B47" s="178">
        <v>56</v>
      </c>
    </row>
    <row r="48" spans="2:2">
      <c r="B48" s="178">
        <v>55</v>
      </c>
    </row>
    <row r="49" spans="2:2">
      <c r="B49" s="178">
        <v>54</v>
      </c>
    </row>
    <row r="50" spans="2:2">
      <c r="B50" s="178">
        <v>53</v>
      </c>
    </row>
    <row r="51" spans="2:2">
      <c r="B51" s="178">
        <v>52</v>
      </c>
    </row>
    <row r="52" spans="2:2">
      <c r="B52" s="178">
        <v>51</v>
      </c>
    </row>
    <row r="53" spans="2:2">
      <c r="B53" s="178">
        <v>50</v>
      </c>
    </row>
    <row r="54" spans="2:2">
      <c r="B54" s="178">
        <v>49</v>
      </c>
    </row>
    <row r="55" spans="2:2">
      <c r="B55" s="178">
        <v>48</v>
      </c>
    </row>
    <row r="56" spans="2:2">
      <c r="B56" s="178">
        <v>47</v>
      </c>
    </row>
    <row r="57" spans="2:2">
      <c r="B57" s="178">
        <v>46</v>
      </c>
    </row>
    <row r="58" spans="2:2">
      <c r="B58" s="178">
        <v>45</v>
      </c>
    </row>
    <row r="59" spans="2:2">
      <c r="B59" s="178">
        <v>44</v>
      </c>
    </row>
    <row r="60" spans="2:2">
      <c r="B60" s="178">
        <v>43</v>
      </c>
    </row>
    <row r="61" spans="2:2">
      <c r="B61" s="178">
        <v>42</v>
      </c>
    </row>
    <row r="62" spans="2:2">
      <c r="B62" s="178">
        <v>41</v>
      </c>
    </row>
    <row r="63" spans="2:2">
      <c r="B63" s="178">
        <v>40</v>
      </c>
    </row>
    <row r="64" spans="2:2">
      <c r="B64" s="178">
        <v>39</v>
      </c>
    </row>
    <row r="65" spans="2:2">
      <c r="B65" s="178">
        <v>38</v>
      </c>
    </row>
    <row r="66" spans="2:2">
      <c r="B66" s="178">
        <v>37</v>
      </c>
    </row>
    <row r="67" spans="2:2">
      <c r="B67" s="178">
        <v>36</v>
      </c>
    </row>
    <row r="68" spans="2:2">
      <c r="B68" s="178">
        <v>35</v>
      </c>
    </row>
    <row r="69" spans="2:2">
      <c r="B69" s="178">
        <v>34</v>
      </c>
    </row>
    <row r="70" spans="2:2">
      <c r="B70" s="178">
        <v>33</v>
      </c>
    </row>
    <row r="71" spans="2:2">
      <c r="B71" s="178">
        <v>32</v>
      </c>
    </row>
    <row r="72" spans="2:2">
      <c r="B72" s="178">
        <v>31</v>
      </c>
    </row>
    <row r="73" spans="2:2">
      <c r="B73" s="178">
        <v>30</v>
      </c>
    </row>
    <row r="74" spans="2:2">
      <c r="B74" s="178">
        <v>29</v>
      </c>
    </row>
    <row r="75" spans="2:2">
      <c r="B75" s="178">
        <v>28</v>
      </c>
    </row>
    <row r="76" spans="2:2">
      <c r="B76" s="178">
        <v>27</v>
      </c>
    </row>
    <row r="77" spans="2:2">
      <c r="B77" s="178">
        <v>26</v>
      </c>
    </row>
    <row r="78" spans="2:2">
      <c r="B78" s="178">
        <v>25</v>
      </c>
    </row>
    <row r="79" spans="2:2">
      <c r="B79" s="178">
        <v>24</v>
      </c>
    </row>
    <row r="80" spans="2:2">
      <c r="B80" s="178">
        <v>23</v>
      </c>
    </row>
    <row r="81" spans="2:2">
      <c r="B81" s="178">
        <v>22</v>
      </c>
    </row>
    <row r="82" spans="2:2">
      <c r="B82" s="178">
        <v>21</v>
      </c>
    </row>
    <row r="83" spans="2:2">
      <c r="B83" s="178">
        <v>20</v>
      </c>
    </row>
    <row r="84" spans="2:2">
      <c r="B84" s="178">
        <v>19</v>
      </c>
    </row>
    <row r="85" spans="2:2">
      <c r="B85" s="178">
        <v>18</v>
      </c>
    </row>
    <row r="86" spans="2:2">
      <c r="B86" s="178">
        <v>17</v>
      </c>
    </row>
    <row r="87" spans="2:2">
      <c r="B87" s="178">
        <v>16</v>
      </c>
    </row>
    <row r="88" spans="2:2">
      <c r="B88" s="178">
        <v>15</v>
      </c>
    </row>
    <row r="89" spans="2:2">
      <c r="B89" s="178">
        <v>14</v>
      </c>
    </row>
    <row r="90" spans="2:2">
      <c r="B90" s="178">
        <v>13</v>
      </c>
    </row>
    <row r="91" spans="2:2">
      <c r="B91" s="178">
        <v>12</v>
      </c>
    </row>
    <row r="92" spans="2:2">
      <c r="B92" s="178">
        <v>11</v>
      </c>
    </row>
    <row r="93" spans="2:2">
      <c r="B93" s="178">
        <v>10</v>
      </c>
    </row>
    <row r="94" spans="2:2">
      <c r="B94" s="178">
        <v>9</v>
      </c>
    </row>
    <row r="95" spans="2:2">
      <c r="B95" s="178">
        <v>8</v>
      </c>
    </row>
    <row r="96" spans="2:2">
      <c r="B96" s="178">
        <v>7</v>
      </c>
    </row>
    <row r="97" spans="2:2">
      <c r="B97" s="178">
        <v>6</v>
      </c>
    </row>
    <row r="98" spans="2:2">
      <c r="B98" s="178">
        <v>5</v>
      </c>
    </row>
    <row r="99" spans="2:2">
      <c r="B99" s="178">
        <v>4</v>
      </c>
    </row>
    <row r="100" spans="2:2">
      <c r="B100" s="178">
        <v>3</v>
      </c>
    </row>
    <row r="101" spans="2:2">
      <c r="B101" s="178">
        <v>2</v>
      </c>
    </row>
    <row r="102" spans="2:2">
      <c r="B102" s="178">
        <v>1</v>
      </c>
    </row>
    <row r="103" spans="2:2">
      <c r="B103" s="177">
        <v>0</v>
      </c>
    </row>
  </sheetData>
  <sheetProtection algorithmName="SHA-512" hashValue="lVKRCedmgz/1YVw5dmpMA83EgyO3JerEnOA/ImV/2gpvLvrgzaKBwz9iWRSDlHZfwOyqDXqZMe+tvbQQuFcuEw==" saltValue="iCkEeX2ToADQSrLvUnIPx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Bilaga 2 - Svarsmall</vt:lpstr>
      <vt:lpstr>Instruktioner</vt:lpstr>
      <vt:lpstr>Summering</vt:lpstr>
      <vt:lpstr>Funktionella krav</vt:lpstr>
      <vt:lpstr>Införande</vt:lpstr>
      <vt:lpstr>Licens, underhåll &amp; drift</vt:lpstr>
      <vt:lpstr>Utveckling &amp; resursförstärkning</vt:lpstr>
      <vt:lpstr>Kontroll</vt:lpstr>
      <vt:lpstr>Svar_fkn_krav</vt:lpstr>
    </vt:vector>
  </TitlesOfParts>
  <Company>The Boston Consulting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Wallin, Emma</dc:creator>
  <cp:lastModifiedBy>Wallin, Emma</cp:lastModifiedBy>
  <dcterms:created xsi:type="dcterms:W3CDTF">2017-12-06T14:34:19Z</dcterms:created>
  <dcterms:modified xsi:type="dcterms:W3CDTF">2018-01-18T22:26:39Z</dcterms:modified>
</cp:coreProperties>
</file>