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d.stockholm.se\cli-sd\cc2sd006\007318\Uppdrag\Utbildningsförvaltningen\Projekt\Upphandlingsunderlag Skolplattformen\Barn- och elevregister\"/>
    </mc:Choice>
  </mc:AlternateContent>
  <workbookProtection workbookPassword="EF0D" lockStructure="1"/>
  <bookViews>
    <workbookView xWindow="-15" yWindow="45" windowWidth="20505" windowHeight="8100" tabRatio="680" activeTab="4"/>
  </bookViews>
  <sheets>
    <sheet name="Bilaga 2" sheetId="14" r:id="rId1"/>
    <sheet name="Instruktioner" sheetId="22" r:id="rId2"/>
    <sheet name="Summering" sheetId="28" r:id="rId3"/>
    <sheet name="Kontext Krav &amp; Funktionalitet" sheetId="25" r:id="rId4"/>
    <sheet name="Krav &amp; Funktionalitet" sheetId="1" r:id="rId5"/>
    <sheet name="Införande" sheetId="27" r:id="rId6"/>
    <sheet name=" Timpriser" sheetId="12" r:id="rId7"/>
    <sheet name="Underhåll" sheetId="20" r:id="rId8"/>
  </sheets>
  <externalReferences>
    <externalReference r:id="rId9"/>
    <externalReference r:id="rId10"/>
    <externalReference r:id="rId11"/>
  </externalReferences>
  <definedNames>
    <definedName name="comedy" localSheetId="5">#REF!</definedName>
    <definedName name="comedy" localSheetId="2">#REF!</definedName>
    <definedName name="comedy">#REF!</definedName>
    <definedName name="genre" localSheetId="5">#REF!</definedName>
    <definedName name="genre">#REF!</definedName>
    <definedName name="Inforande" localSheetId="5">Införande!$E$17</definedName>
    <definedName name="Inforande">#REF!</definedName>
    <definedName name="Inforandeperiod" localSheetId="5">Införande!$G$17</definedName>
    <definedName name="Inforandeperiod">#REF!</definedName>
    <definedName name="Ja">#REF!</definedName>
    <definedName name="juli_september_2016" localSheetId="5">Införande!$E$17</definedName>
    <definedName name="juli_september_2016">#REF!</definedName>
    <definedName name="Krav" localSheetId="5">'[1]Krav &amp; Utvärderingskriterium'!$H$655:$H$660,'[1]Krav &amp; Utvärderingskriterium'!$F$655:$F$660,'[1]Krav &amp; Utvärderingskriterium'!$H$642:$H$653,'[1]Krav &amp; Utvärderingskriterium'!$F$642:$F$653,'[1]Krav &amp; Utvärderingskriterium'!$H$629:$H$640,'[1]Krav &amp; Utvärderingskriterium'!$F$629:$F$640,'[1]Krav &amp; Utvärderingskriterium'!$H$623:$H$627,'[1]Krav &amp; Utvärderingskriterium'!$F$623:$F$627,'[1]Krav &amp; Utvärderingskriterium'!$H$604:$H$620,'[1]Krav &amp; Utvärderingskriterium'!$F$604:$F$620,'[1]Krav &amp; Utvärderingskriterium'!$H$577:$H$602,'[1]Krav &amp; Utvärderingskriterium'!$F$577:$F$602,'[1]Krav &amp; Utvärderingskriterium'!$H$542:$H$575,'[1]Krav &amp; Utvärderingskriterium'!$F$542:$F$575,'[1]Krav &amp; Utvärderingskriterium'!$H$525:$H$540,'[1]Krav &amp; Utvärderingskriterium'!$F$525:$F$540,'[1]Krav &amp; Utvärderingskriterium'!$H$518:$H$523,'[1]Krav &amp; Utvärderingskriterium'!$F$518:$F$523</definedName>
    <definedName name="Krav" localSheetId="2">'[2]Krav &amp; Funktionalitet'!$H$655:$H$660,'[2]Krav &amp; Funktionalitet'!$F$655:$F$660,'[2]Krav &amp; Funktionalitet'!$H$642:$H$653,'[2]Krav &amp; Funktionalitet'!$F$642:$F$653,'[2]Krav &amp; Funktionalitet'!$H$629:$H$640,'[2]Krav &amp; Funktionalitet'!$F$629:$F$640,'[2]Krav &amp; Funktionalitet'!$H$623:$H$627,'[2]Krav &amp; Funktionalitet'!$F$623:$F$627,'[2]Krav &amp; Funktionalitet'!$H$604:$H$620,'[2]Krav &amp; Funktionalitet'!$F$604:$F$620,'[2]Krav &amp; Funktionalitet'!$H$577:$H$602,'[2]Krav &amp; Funktionalitet'!$F$577:$F$602,'[2]Krav &amp; Funktionalitet'!$H$543:$H$575,'[2]Krav &amp; Funktionalitet'!$F$543:$F$575,'[2]Krav &amp; Funktionalitet'!$H$525:$H$540,'[2]Krav &amp; Funktionalitet'!$F$525:$F$540,'[2]Krav &amp; Funktionalitet'!$H$518:$H$523,'[2]Krav &amp; Funktionalitet'!$F$518:$F$523</definedName>
    <definedName name="Krav">'Krav &amp; Funktionalitet'!$H$655:$H$660,'Krav &amp; Funktionalitet'!$F$655:$F$660,'Krav &amp; Funktionalitet'!$H$642:$H$653,'Krav &amp; Funktionalitet'!$F$642:$F$653,'Krav &amp; Funktionalitet'!$H$629:$H$640,'Krav &amp; Funktionalitet'!$F$629:$F$640,'Krav &amp; Funktionalitet'!$H$623:$H$627,'Krav &amp; Funktionalitet'!$F$623:$F$627,'Krav &amp; Funktionalitet'!$H$604:$H$620,'Krav &amp; Funktionalitet'!$F$604:$F$620,'Krav &amp; Funktionalitet'!$H$577:$H$602,'Krav &amp; Funktionalitet'!$F$577:$F$602,'Krav &amp; Funktionalitet'!$H$543:$H$575,'Krav &amp; Funktionalitet'!$F$543:$F$575,'Krav &amp; Funktionalitet'!$H$525:$H$540,'Krav &amp; Funktionalitet'!$F$525:$F$540,'Krav &amp; Funktionalitet'!$H$518:$H$523,'Krav &amp; Funktionalitet'!$F$518:$F$523</definedName>
    <definedName name="Nej">#REF!</definedName>
    <definedName name="Publik">'[3]Data funktion'!$AX$3:$AX$30</definedName>
    <definedName name="romance">#REF!</definedName>
    <definedName name="Samtliga" localSheetId="4">'Krav &amp; Funktionalitet'!$F$181:$F$660,'Krav &amp; Funktionalitet'!$H$181:$H$660,'Krav &amp; Funktionalitet'!$H$175:$H$179,'Krav &amp; Funktionalitet'!$F$176:$F$179,'Krav &amp; Funktionalitet'!$F$175,'Krav &amp; Funktionalitet'!$H$150:$H$173,'Krav &amp; Funktionalitet'!$F$150:$F$173,'Krav &amp; Funktionalitet'!$H$129:$H$148,'Krav &amp; Funktionalitet'!$F$129:$F$148,'Krav &amp; Funktionalitet'!$H$61:$H$127,'Krav &amp; Funktionalitet'!$F$61:$F$127,'Krav &amp; Funktionalitet'!$H$56:$H$59,'Krav &amp; Funktionalitet'!$F$56:$F$59,'Krav &amp; Funktionalitet'!$H$50:$H$54,'Krav &amp; Funktionalitet'!$F$50:$F$54,'Krav &amp; Funktionalitet'!$H$42:$H$48,'Krav &amp; Funktionalitet'!$F$42:$F$48,'Krav &amp; Funktionalitet'!$F$38,'Krav &amp; Funktionalitet'!$H$40,'Krav &amp; Funktionalitet'!$H$11:$H$36,'Krav &amp; Funktionalitet'!#REF!,'Krav &amp; Funktionalitet'!$F$11:$F$36</definedName>
    <definedName name="Standard">#REF!</definedName>
    <definedName name="två">#REF!</definedName>
    <definedName name="_xlnm.Print_Area" localSheetId="0">'Bilaga 2'!$B$1:$B$45</definedName>
    <definedName name="_xlnm.Print_Area" localSheetId="1">Instruktioner!$B$1:$G$99</definedName>
    <definedName name="_xlnm.Print_Area" localSheetId="2">Summering!$B$1:$H$61</definedName>
  </definedNames>
  <calcPr calcId="162913"/>
</workbook>
</file>

<file path=xl/calcChain.xml><?xml version="1.0" encoding="utf-8"?>
<calcChain xmlns="http://schemas.openxmlformats.org/spreadsheetml/2006/main">
  <c r="G17" i="27" l="1"/>
  <c r="D20" i="28" l="1"/>
  <c r="C49" i="28" l="1"/>
  <c r="C42" i="28"/>
  <c r="G20" i="28" s="1"/>
  <c r="E13" i="27" l="1"/>
  <c r="I3" i="27" s="1"/>
  <c r="E14" i="12"/>
  <c r="E15" i="12"/>
  <c r="E16" i="12"/>
  <c r="N12" i="1"/>
  <c r="N13" i="1"/>
  <c r="N14" i="1"/>
  <c r="N15" i="1"/>
  <c r="N16" i="1"/>
  <c r="N17" i="1"/>
  <c r="N18" i="1"/>
  <c r="N19" i="1"/>
  <c r="N20" i="1"/>
  <c r="N21" i="1"/>
  <c r="N22" i="1"/>
  <c r="N23" i="1"/>
  <c r="N24" i="1"/>
  <c r="N25" i="1"/>
  <c r="N26" i="1"/>
  <c r="N27" i="1"/>
  <c r="N28" i="1"/>
  <c r="N29" i="1"/>
  <c r="N30" i="1"/>
  <c r="N31" i="1"/>
  <c r="N32" i="1"/>
  <c r="N33" i="1"/>
  <c r="N34" i="1"/>
  <c r="N35" i="1"/>
  <c r="N36" i="1"/>
  <c r="N38" i="1"/>
  <c r="N39" i="1"/>
  <c r="N40" i="1"/>
  <c r="N42" i="1"/>
  <c r="N43" i="1"/>
  <c r="N44" i="1"/>
  <c r="N45" i="1"/>
  <c r="N46" i="1"/>
  <c r="N47" i="1"/>
  <c r="N48" i="1"/>
  <c r="N50" i="1"/>
  <c r="N51" i="1"/>
  <c r="N52" i="1"/>
  <c r="N53" i="1"/>
  <c r="N54" i="1"/>
  <c r="N56" i="1"/>
  <c r="N57" i="1"/>
  <c r="N58" i="1"/>
  <c r="N59"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9" i="1"/>
  <c r="N130" i="1"/>
  <c r="N131" i="1"/>
  <c r="N132" i="1"/>
  <c r="N133" i="1"/>
  <c r="N134" i="1"/>
  <c r="N135" i="1"/>
  <c r="N136" i="1"/>
  <c r="N137" i="1"/>
  <c r="N138" i="1"/>
  <c r="N139" i="1"/>
  <c r="N140" i="1"/>
  <c r="N141" i="1"/>
  <c r="N142" i="1"/>
  <c r="N143" i="1"/>
  <c r="N144" i="1"/>
  <c r="N145" i="1"/>
  <c r="N146" i="1"/>
  <c r="N147" i="1"/>
  <c r="N148" i="1"/>
  <c r="N150" i="1"/>
  <c r="N151" i="1"/>
  <c r="N152" i="1"/>
  <c r="N153" i="1"/>
  <c r="N154" i="1"/>
  <c r="N155" i="1"/>
  <c r="N156" i="1"/>
  <c r="N157" i="1"/>
  <c r="N158" i="1"/>
  <c r="N159" i="1"/>
  <c r="N160" i="1"/>
  <c r="N161" i="1"/>
  <c r="N162" i="1"/>
  <c r="N163" i="1"/>
  <c r="N164" i="1"/>
  <c r="N165" i="1"/>
  <c r="N166" i="1"/>
  <c r="N167" i="1"/>
  <c r="N168" i="1"/>
  <c r="N169" i="1"/>
  <c r="N170" i="1"/>
  <c r="N171" i="1"/>
  <c r="N172" i="1"/>
  <c r="N173" i="1"/>
  <c r="N175" i="1"/>
  <c r="N176" i="1"/>
  <c r="N177" i="1"/>
  <c r="N178" i="1"/>
  <c r="N179"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7" i="1"/>
  <c r="N258" i="1"/>
  <c r="N259" i="1"/>
  <c r="N260" i="1"/>
  <c r="N261" i="1"/>
  <c r="N262"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7" i="1"/>
  <c r="N398" i="1"/>
  <c r="N399" i="1"/>
  <c r="N400" i="1"/>
  <c r="N401" i="1"/>
  <c r="N402" i="1"/>
  <c r="N403" i="1"/>
  <c r="N404" i="1"/>
  <c r="N405" i="1"/>
  <c r="N406" i="1"/>
  <c r="N407" i="1"/>
  <c r="N408" i="1"/>
  <c r="N409" i="1"/>
  <c r="N410"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1" i="1"/>
  <c r="N442" i="1"/>
  <c r="N443" i="1"/>
  <c r="N445" i="1"/>
  <c r="N446" i="1"/>
  <c r="N447" i="1"/>
  <c r="N448" i="1"/>
  <c r="N449" i="1"/>
  <c r="N450" i="1"/>
  <c r="N451" i="1"/>
  <c r="N452" i="1"/>
  <c r="N453" i="1"/>
  <c r="N454" i="1"/>
  <c r="N455" i="1"/>
  <c r="N456" i="1"/>
  <c r="N458" i="1"/>
  <c r="N459" i="1"/>
  <c r="N460" i="1"/>
  <c r="N461" i="1"/>
  <c r="N462" i="1"/>
  <c r="N463" i="1"/>
  <c r="N464" i="1"/>
  <c r="N465" i="1"/>
  <c r="N467" i="1"/>
  <c r="N468" i="1"/>
  <c r="N469" i="1"/>
  <c r="N470" i="1"/>
  <c r="N471" i="1"/>
  <c r="N472" i="1"/>
  <c r="N474" i="1"/>
  <c r="N475" i="1"/>
  <c r="N476" i="1"/>
  <c r="N477" i="1"/>
  <c r="N478" i="1"/>
  <c r="N480" i="1"/>
  <c r="N481" i="1"/>
  <c r="N482" i="1"/>
  <c r="N483" i="1"/>
  <c r="N484" i="1"/>
  <c r="N485" i="1"/>
  <c r="N486" i="1"/>
  <c r="N487" i="1"/>
  <c r="N489" i="1"/>
  <c r="N490" i="1"/>
  <c r="N491" i="1"/>
  <c r="N492" i="1"/>
  <c r="N493" i="1"/>
  <c r="N494" i="1"/>
  <c r="N495" i="1"/>
  <c r="N496" i="1"/>
  <c r="N497" i="1"/>
  <c r="N498" i="1"/>
  <c r="N499" i="1"/>
  <c r="N501" i="1"/>
  <c r="N502" i="1"/>
  <c r="N503" i="1"/>
  <c r="N504" i="1"/>
  <c r="N505" i="1"/>
  <c r="N506" i="1"/>
  <c r="N507" i="1"/>
  <c r="N508" i="1"/>
  <c r="N509" i="1"/>
  <c r="N511" i="1"/>
  <c r="N512" i="1"/>
  <c r="N513" i="1"/>
  <c r="N514" i="1"/>
  <c r="N515" i="1"/>
  <c r="N516" i="1"/>
  <c r="N518" i="1"/>
  <c r="N519" i="1"/>
  <c r="N520" i="1"/>
  <c r="N521" i="1"/>
  <c r="N522" i="1"/>
  <c r="N523" i="1"/>
  <c r="N525" i="1"/>
  <c r="N526" i="1"/>
  <c r="N527" i="1"/>
  <c r="N528" i="1"/>
  <c r="N529" i="1"/>
  <c r="N530" i="1"/>
  <c r="N531" i="1"/>
  <c r="N532" i="1"/>
  <c r="N533" i="1"/>
  <c r="N534" i="1"/>
  <c r="N535" i="1"/>
  <c r="N536" i="1"/>
  <c r="N537" i="1"/>
  <c r="N538" i="1"/>
  <c r="N539" i="1"/>
  <c r="N540" i="1"/>
  <c r="N541"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4" i="1"/>
  <c r="N605" i="1"/>
  <c r="N606" i="1"/>
  <c r="N607" i="1"/>
  <c r="N608" i="1"/>
  <c r="N609" i="1"/>
  <c r="N610" i="1"/>
  <c r="N611" i="1"/>
  <c r="N612" i="1"/>
  <c r="N613" i="1"/>
  <c r="N614" i="1"/>
  <c r="N615" i="1"/>
  <c r="N616" i="1"/>
  <c r="N617" i="1"/>
  <c r="N618" i="1"/>
  <c r="N619" i="1"/>
  <c r="N620" i="1"/>
  <c r="N623" i="1"/>
  <c r="N624" i="1"/>
  <c r="N625" i="1"/>
  <c r="N626" i="1"/>
  <c r="N627" i="1"/>
  <c r="N629" i="1"/>
  <c r="N630" i="1"/>
  <c r="N631" i="1"/>
  <c r="N632" i="1"/>
  <c r="N633" i="1"/>
  <c r="N634" i="1"/>
  <c r="N635" i="1"/>
  <c r="N636" i="1"/>
  <c r="N637" i="1"/>
  <c r="N638" i="1"/>
  <c r="N639" i="1"/>
  <c r="N640" i="1"/>
  <c r="N642" i="1"/>
  <c r="N643" i="1"/>
  <c r="N644" i="1"/>
  <c r="N645" i="1"/>
  <c r="N646" i="1"/>
  <c r="N647" i="1"/>
  <c r="N648" i="1"/>
  <c r="N649" i="1"/>
  <c r="N650" i="1"/>
  <c r="N651" i="1"/>
  <c r="N652" i="1"/>
  <c r="N653" i="1"/>
  <c r="N655" i="1"/>
  <c r="N656" i="1"/>
  <c r="N657" i="1"/>
  <c r="N658" i="1"/>
  <c r="N659" i="1"/>
  <c r="N660" i="1"/>
  <c r="C59" i="28" l="1"/>
  <c r="K660" i="1"/>
  <c r="J660" i="1"/>
  <c r="K659" i="1"/>
  <c r="J659" i="1"/>
  <c r="K658" i="1"/>
  <c r="J658" i="1"/>
  <c r="K657" i="1"/>
  <c r="J657" i="1"/>
  <c r="K656" i="1"/>
  <c r="J656" i="1"/>
  <c r="K655" i="1"/>
  <c r="J655" i="1"/>
  <c r="K653" i="1"/>
  <c r="J653" i="1"/>
  <c r="K652" i="1"/>
  <c r="J652" i="1"/>
  <c r="K651" i="1"/>
  <c r="J651" i="1"/>
  <c r="K650" i="1"/>
  <c r="J650" i="1"/>
  <c r="K649" i="1"/>
  <c r="J649" i="1"/>
  <c r="K648" i="1"/>
  <c r="J648" i="1"/>
  <c r="K647" i="1"/>
  <c r="J647" i="1"/>
  <c r="K646" i="1"/>
  <c r="J646" i="1"/>
  <c r="K645" i="1"/>
  <c r="J645" i="1"/>
  <c r="K644" i="1"/>
  <c r="J644" i="1"/>
  <c r="K643" i="1"/>
  <c r="J643" i="1"/>
  <c r="K642" i="1"/>
  <c r="J642" i="1"/>
  <c r="K640" i="1"/>
  <c r="J640" i="1"/>
  <c r="K639" i="1"/>
  <c r="J639" i="1"/>
  <c r="K638" i="1"/>
  <c r="J638" i="1"/>
  <c r="K637" i="1"/>
  <c r="J637" i="1"/>
  <c r="K636" i="1"/>
  <c r="J636" i="1"/>
  <c r="K635" i="1"/>
  <c r="J635" i="1"/>
  <c r="K634" i="1"/>
  <c r="J634" i="1"/>
  <c r="K633" i="1"/>
  <c r="J633" i="1"/>
  <c r="K632" i="1"/>
  <c r="J632" i="1"/>
  <c r="K631" i="1"/>
  <c r="J631" i="1"/>
  <c r="K630" i="1"/>
  <c r="J630" i="1"/>
  <c r="K629" i="1"/>
  <c r="J629" i="1"/>
  <c r="K627" i="1"/>
  <c r="J627" i="1"/>
  <c r="K626" i="1"/>
  <c r="J626" i="1"/>
  <c r="K625" i="1"/>
  <c r="J625" i="1"/>
  <c r="K624" i="1"/>
  <c r="J624" i="1"/>
  <c r="K623" i="1"/>
  <c r="J623" i="1"/>
  <c r="K620" i="1"/>
  <c r="J620" i="1"/>
  <c r="K619" i="1"/>
  <c r="J619" i="1"/>
  <c r="K618" i="1"/>
  <c r="J618" i="1"/>
  <c r="K617" i="1"/>
  <c r="J617" i="1"/>
  <c r="K616" i="1"/>
  <c r="J616" i="1"/>
  <c r="K615" i="1"/>
  <c r="J615" i="1"/>
  <c r="K614" i="1"/>
  <c r="J614" i="1"/>
  <c r="K613" i="1"/>
  <c r="J613" i="1"/>
  <c r="K612" i="1"/>
  <c r="J612" i="1"/>
  <c r="K611" i="1"/>
  <c r="J611" i="1"/>
  <c r="K610" i="1"/>
  <c r="J610" i="1"/>
  <c r="K609" i="1"/>
  <c r="J609" i="1"/>
  <c r="K608" i="1"/>
  <c r="J608" i="1"/>
  <c r="K607" i="1"/>
  <c r="J607" i="1"/>
  <c r="K606" i="1"/>
  <c r="J606" i="1"/>
  <c r="K605" i="1"/>
  <c r="J605" i="1"/>
  <c r="K604" i="1"/>
  <c r="J604" i="1"/>
  <c r="K602" i="1"/>
  <c r="J602" i="1"/>
  <c r="K601" i="1"/>
  <c r="J601" i="1"/>
  <c r="K600" i="1"/>
  <c r="J600" i="1"/>
  <c r="K599" i="1"/>
  <c r="J599" i="1"/>
  <c r="K598" i="1"/>
  <c r="J598" i="1"/>
  <c r="K597" i="1"/>
  <c r="J597" i="1"/>
  <c r="K596" i="1"/>
  <c r="J596" i="1"/>
  <c r="K595" i="1"/>
  <c r="J595" i="1"/>
  <c r="K594" i="1"/>
  <c r="J594" i="1"/>
  <c r="K593" i="1"/>
  <c r="J593" i="1"/>
  <c r="K592" i="1"/>
  <c r="J592" i="1"/>
  <c r="K591" i="1"/>
  <c r="J591" i="1"/>
  <c r="K590" i="1"/>
  <c r="J590" i="1"/>
  <c r="K589" i="1"/>
  <c r="J589" i="1"/>
  <c r="K588" i="1"/>
  <c r="J588" i="1"/>
  <c r="K587" i="1"/>
  <c r="J587" i="1"/>
  <c r="K586" i="1"/>
  <c r="J586" i="1"/>
  <c r="K585" i="1"/>
  <c r="J585" i="1"/>
  <c r="K584" i="1"/>
  <c r="J584" i="1"/>
  <c r="K583" i="1"/>
  <c r="J583" i="1"/>
  <c r="K582" i="1"/>
  <c r="J582" i="1"/>
  <c r="K581" i="1"/>
  <c r="J581" i="1"/>
  <c r="K580" i="1"/>
  <c r="J580" i="1"/>
  <c r="K579" i="1"/>
  <c r="J579" i="1"/>
  <c r="K578" i="1"/>
  <c r="J578" i="1"/>
  <c r="K577" i="1"/>
  <c r="J577" i="1"/>
  <c r="K575" i="1"/>
  <c r="J575" i="1"/>
  <c r="K574" i="1"/>
  <c r="J574" i="1"/>
  <c r="K573" i="1"/>
  <c r="J573" i="1"/>
  <c r="K572" i="1"/>
  <c r="J572" i="1"/>
  <c r="K571" i="1"/>
  <c r="J571" i="1"/>
  <c r="K570" i="1"/>
  <c r="J570" i="1"/>
  <c r="K569" i="1"/>
  <c r="J569" i="1"/>
  <c r="K568" i="1"/>
  <c r="J568" i="1"/>
  <c r="K567" i="1"/>
  <c r="J567"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K551" i="1"/>
  <c r="J551" i="1"/>
  <c r="K550" i="1"/>
  <c r="J550" i="1"/>
  <c r="K549" i="1"/>
  <c r="J549" i="1"/>
  <c r="K548" i="1"/>
  <c r="J548" i="1"/>
  <c r="K547" i="1"/>
  <c r="J547" i="1"/>
  <c r="K546" i="1"/>
  <c r="J546" i="1"/>
  <c r="K545" i="1"/>
  <c r="J545" i="1"/>
  <c r="K544" i="1"/>
  <c r="J544" i="1"/>
  <c r="K543" i="1"/>
  <c r="J543" i="1"/>
  <c r="K541" i="1"/>
  <c r="J541" i="1"/>
  <c r="K540" i="1"/>
  <c r="J540" i="1"/>
  <c r="K539" i="1"/>
  <c r="J539" i="1"/>
  <c r="K538" i="1"/>
  <c r="J538" i="1"/>
  <c r="K537" i="1"/>
  <c r="J537" i="1"/>
  <c r="K536" i="1"/>
  <c r="J536" i="1"/>
  <c r="K535" i="1"/>
  <c r="J535" i="1"/>
  <c r="K534" i="1"/>
  <c r="J534" i="1"/>
  <c r="K533" i="1"/>
  <c r="J533" i="1"/>
  <c r="K532" i="1"/>
  <c r="J532" i="1"/>
  <c r="K531" i="1"/>
  <c r="J531" i="1"/>
  <c r="K530" i="1"/>
  <c r="J530" i="1"/>
  <c r="K529" i="1"/>
  <c r="J529" i="1"/>
  <c r="K528" i="1"/>
  <c r="J528" i="1"/>
  <c r="K527" i="1"/>
  <c r="J527" i="1"/>
  <c r="K526" i="1"/>
  <c r="J526" i="1"/>
  <c r="K525" i="1"/>
  <c r="J525" i="1"/>
  <c r="K523" i="1"/>
  <c r="J523" i="1"/>
  <c r="K522" i="1"/>
  <c r="J522" i="1"/>
  <c r="K521" i="1"/>
  <c r="J521" i="1"/>
  <c r="K520" i="1"/>
  <c r="J520" i="1"/>
  <c r="K519" i="1"/>
  <c r="J519" i="1"/>
  <c r="K518" i="1"/>
  <c r="J518" i="1"/>
  <c r="K516" i="1"/>
  <c r="J516" i="1"/>
  <c r="K515" i="1"/>
  <c r="J515" i="1"/>
  <c r="K514" i="1"/>
  <c r="J514" i="1"/>
  <c r="K513" i="1"/>
  <c r="J513" i="1"/>
  <c r="K512" i="1"/>
  <c r="J512" i="1"/>
  <c r="K511" i="1"/>
  <c r="J511" i="1"/>
  <c r="K509" i="1"/>
  <c r="J509" i="1"/>
  <c r="K508" i="1"/>
  <c r="J508" i="1"/>
  <c r="K507" i="1"/>
  <c r="J507" i="1"/>
  <c r="K506" i="1"/>
  <c r="J506" i="1"/>
  <c r="K505" i="1"/>
  <c r="J505" i="1"/>
  <c r="K504" i="1"/>
  <c r="J504" i="1"/>
  <c r="K503" i="1"/>
  <c r="J503" i="1"/>
  <c r="K502" i="1"/>
  <c r="J502" i="1"/>
  <c r="K501" i="1"/>
  <c r="J501" i="1"/>
  <c r="K499" i="1"/>
  <c r="J499" i="1"/>
  <c r="K498" i="1"/>
  <c r="J498" i="1"/>
  <c r="K497" i="1"/>
  <c r="J497" i="1"/>
  <c r="K496" i="1"/>
  <c r="J496" i="1"/>
  <c r="K495" i="1"/>
  <c r="J495" i="1"/>
  <c r="K494" i="1"/>
  <c r="J494" i="1"/>
  <c r="K493" i="1"/>
  <c r="J493" i="1"/>
  <c r="K492" i="1"/>
  <c r="J492" i="1"/>
  <c r="K491" i="1"/>
  <c r="J491" i="1"/>
  <c r="K490" i="1"/>
  <c r="J490" i="1"/>
  <c r="K489" i="1"/>
  <c r="J489" i="1"/>
  <c r="K487" i="1"/>
  <c r="J487" i="1"/>
  <c r="K486" i="1"/>
  <c r="J486" i="1"/>
  <c r="K485" i="1"/>
  <c r="J485" i="1"/>
  <c r="K484" i="1"/>
  <c r="J484" i="1"/>
  <c r="K483" i="1"/>
  <c r="J483" i="1"/>
  <c r="K482" i="1"/>
  <c r="J482" i="1"/>
  <c r="K481" i="1"/>
  <c r="J481" i="1"/>
  <c r="K480" i="1"/>
  <c r="J480" i="1"/>
  <c r="K478" i="1"/>
  <c r="J478" i="1"/>
  <c r="K477" i="1"/>
  <c r="J477" i="1"/>
  <c r="K476" i="1"/>
  <c r="J476" i="1"/>
  <c r="K475" i="1"/>
  <c r="J475" i="1"/>
  <c r="K474" i="1"/>
  <c r="J474" i="1"/>
  <c r="K472" i="1"/>
  <c r="J472" i="1"/>
  <c r="K471" i="1"/>
  <c r="J471" i="1"/>
  <c r="K470" i="1"/>
  <c r="J470" i="1"/>
  <c r="K469" i="1"/>
  <c r="J469" i="1"/>
  <c r="K468" i="1"/>
  <c r="J468" i="1"/>
  <c r="K467" i="1"/>
  <c r="J467" i="1"/>
  <c r="K465" i="1"/>
  <c r="J465" i="1"/>
  <c r="K464" i="1"/>
  <c r="J464" i="1"/>
  <c r="K463" i="1"/>
  <c r="J463" i="1"/>
  <c r="K462" i="1"/>
  <c r="J462" i="1"/>
  <c r="K461" i="1"/>
  <c r="J461" i="1"/>
  <c r="K460" i="1"/>
  <c r="J460" i="1"/>
  <c r="K459" i="1"/>
  <c r="J459" i="1"/>
  <c r="K458" i="1"/>
  <c r="J458" i="1"/>
  <c r="K456" i="1"/>
  <c r="J456" i="1"/>
  <c r="K455" i="1"/>
  <c r="J455" i="1"/>
  <c r="K454" i="1"/>
  <c r="J454" i="1"/>
  <c r="K453" i="1"/>
  <c r="J453" i="1"/>
  <c r="K452" i="1"/>
  <c r="J452" i="1"/>
  <c r="K451" i="1"/>
  <c r="J451" i="1"/>
  <c r="K450" i="1"/>
  <c r="J450" i="1"/>
  <c r="K449" i="1"/>
  <c r="J449" i="1"/>
  <c r="K448" i="1"/>
  <c r="J448" i="1"/>
  <c r="K447" i="1"/>
  <c r="J447" i="1"/>
  <c r="K446" i="1"/>
  <c r="J446" i="1"/>
  <c r="K445" i="1"/>
  <c r="J445" i="1"/>
  <c r="K443" i="1"/>
  <c r="J443" i="1"/>
  <c r="K442" i="1"/>
  <c r="J442" i="1"/>
  <c r="K441" i="1"/>
  <c r="J441"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5" i="1"/>
  <c r="J395" i="1"/>
  <c r="K394" i="1"/>
  <c r="J394" i="1"/>
  <c r="K393" i="1"/>
  <c r="J393" i="1"/>
  <c r="K392" i="1"/>
  <c r="J392" i="1"/>
  <c r="K391" i="1"/>
  <c r="J391" i="1"/>
  <c r="K390" i="1"/>
  <c r="J390" i="1"/>
  <c r="K389" i="1"/>
  <c r="J389" i="1"/>
  <c r="K388" i="1"/>
  <c r="J388" i="1"/>
  <c r="K387" i="1"/>
  <c r="J387" i="1"/>
  <c r="K386" i="1"/>
  <c r="J386" i="1"/>
  <c r="K385" i="1"/>
  <c r="J385" i="1"/>
  <c r="K384" i="1"/>
  <c r="J384" i="1"/>
  <c r="K383" i="1"/>
  <c r="J383" i="1"/>
  <c r="K382" i="1"/>
  <c r="J382" i="1"/>
  <c r="K381" i="1"/>
  <c r="J381" i="1"/>
  <c r="K380" i="1"/>
  <c r="J380" i="1"/>
  <c r="K379" i="1"/>
  <c r="J379" i="1"/>
  <c r="K378" i="1"/>
  <c r="J378" i="1"/>
  <c r="K377" i="1"/>
  <c r="J377" i="1"/>
  <c r="K376" i="1"/>
  <c r="J376" i="1"/>
  <c r="K375" i="1"/>
  <c r="J375" i="1"/>
  <c r="K374" i="1"/>
  <c r="J374" i="1"/>
  <c r="K373" i="1"/>
  <c r="J373" i="1"/>
  <c r="K372" i="1"/>
  <c r="J372" i="1"/>
  <c r="K371" i="1"/>
  <c r="J371" i="1"/>
  <c r="K370" i="1"/>
  <c r="J370" i="1"/>
  <c r="K369" i="1"/>
  <c r="J369" i="1"/>
  <c r="K368" i="1"/>
  <c r="J368" i="1"/>
  <c r="K367" i="1"/>
  <c r="J367" i="1"/>
  <c r="K366" i="1"/>
  <c r="J366" i="1"/>
  <c r="K364" i="1"/>
  <c r="J364" i="1"/>
  <c r="K363" i="1"/>
  <c r="J363" i="1"/>
  <c r="K362" i="1"/>
  <c r="J362" i="1"/>
  <c r="K361" i="1"/>
  <c r="J361" i="1"/>
  <c r="K360" i="1"/>
  <c r="J360" i="1"/>
  <c r="K359" i="1"/>
  <c r="J359" i="1"/>
  <c r="K358" i="1"/>
  <c r="J358" i="1"/>
  <c r="K357" i="1"/>
  <c r="J357" i="1"/>
  <c r="K356" i="1"/>
  <c r="J356" i="1"/>
  <c r="K355" i="1"/>
  <c r="J355" i="1"/>
  <c r="K354" i="1"/>
  <c r="J354" i="1"/>
  <c r="K353" i="1"/>
  <c r="J353" i="1"/>
  <c r="K352" i="1"/>
  <c r="J352" i="1"/>
  <c r="K351" i="1"/>
  <c r="J351" i="1"/>
  <c r="K350" i="1"/>
  <c r="J350" i="1"/>
  <c r="K349" i="1"/>
  <c r="J349" i="1"/>
  <c r="K348" i="1"/>
  <c r="J348" i="1"/>
  <c r="K347" i="1"/>
  <c r="J347"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8" i="1"/>
  <c r="J328" i="1"/>
  <c r="K327" i="1"/>
  <c r="J327" i="1"/>
  <c r="K326" i="1"/>
  <c r="J326" i="1"/>
  <c r="K325" i="1"/>
  <c r="J325" i="1"/>
  <c r="K324" i="1"/>
  <c r="J324" i="1"/>
  <c r="K323" i="1"/>
  <c r="J323" i="1"/>
  <c r="K322" i="1"/>
  <c r="J322" i="1"/>
  <c r="K321" i="1"/>
  <c r="J321" i="1"/>
  <c r="K320" i="1"/>
  <c r="J320" i="1"/>
  <c r="K319" i="1"/>
  <c r="J319" i="1"/>
  <c r="K318" i="1"/>
  <c r="J318" i="1"/>
  <c r="K317" i="1"/>
  <c r="J317" i="1"/>
  <c r="K316" i="1"/>
  <c r="J316" i="1"/>
  <c r="K315" i="1"/>
  <c r="J315" i="1"/>
  <c r="K314" i="1"/>
  <c r="J314" i="1"/>
  <c r="K313" i="1"/>
  <c r="J313" i="1"/>
  <c r="K312" i="1"/>
  <c r="J312" i="1"/>
  <c r="K311" i="1"/>
  <c r="J311" i="1"/>
  <c r="K310" i="1"/>
  <c r="J310" i="1"/>
  <c r="K309" i="1"/>
  <c r="J309" i="1"/>
  <c r="K308" i="1"/>
  <c r="J308" i="1"/>
  <c r="K307" i="1"/>
  <c r="J307" i="1"/>
  <c r="K306" i="1"/>
  <c r="J306" i="1"/>
  <c r="K305" i="1"/>
  <c r="J305" i="1"/>
  <c r="K304" i="1"/>
  <c r="J304" i="1"/>
  <c r="K303" i="1"/>
  <c r="J303" i="1"/>
  <c r="K302" i="1"/>
  <c r="J302" i="1"/>
  <c r="K301" i="1"/>
  <c r="J301" i="1"/>
  <c r="K300" i="1"/>
  <c r="J300" i="1"/>
  <c r="K299" i="1"/>
  <c r="J299" i="1"/>
  <c r="K298" i="1"/>
  <c r="J298" i="1"/>
  <c r="K297" i="1"/>
  <c r="J297" i="1"/>
  <c r="K296" i="1"/>
  <c r="J296" i="1"/>
  <c r="K294" i="1"/>
  <c r="J294" i="1"/>
  <c r="K293" i="1"/>
  <c r="J293" i="1"/>
  <c r="K292" i="1"/>
  <c r="J292" i="1"/>
  <c r="K291" i="1"/>
  <c r="J291" i="1"/>
  <c r="K290" i="1"/>
  <c r="J290" i="1"/>
  <c r="K289" i="1"/>
  <c r="J289" i="1"/>
  <c r="K288" i="1"/>
  <c r="J288" i="1"/>
  <c r="K287" i="1"/>
  <c r="J287" i="1"/>
  <c r="K286" i="1"/>
  <c r="J286" i="1"/>
  <c r="K285" i="1"/>
  <c r="J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J268" i="1"/>
  <c r="K267" i="1"/>
  <c r="J267" i="1"/>
  <c r="K266" i="1"/>
  <c r="J266" i="1"/>
  <c r="K265" i="1"/>
  <c r="J265" i="1"/>
  <c r="K264" i="1"/>
  <c r="J264" i="1"/>
  <c r="K262" i="1"/>
  <c r="J262" i="1"/>
  <c r="K261" i="1"/>
  <c r="J261" i="1"/>
  <c r="K260" i="1"/>
  <c r="J260" i="1"/>
  <c r="K259" i="1"/>
  <c r="J259" i="1"/>
  <c r="K258" i="1"/>
  <c r="J258" i="1"/>
  <c r="K257" i="1"/>
  <c r="J257" i="1"/>
  <c r="K255" i="1"/>
  <c r="J255" i="1"/>
  <c r="K254" i="1"/>
  <c r="J254" i="1"/>
  <c r="K253" i="1"/>
  <c r="J253" i="1"/>
  <c r="K252" i="1"/>
  <c r="J252" i="1"/>
  <c r="K251" i="1"/>
  <c r="J251" i="1"/>
  <c r="K250" i="1"/>
  <c r="J250" i="1"/>
  <c r="K249" i="1"/>
  <c r="J249" i="1"/>
  <c r="K248" i="1"/>
  <c r="J248" i="1"/>
  <c r="K247" i="1"/>
  <c r="J247" i="1"/>
  <c r="K246" i="1"/>
  <c r="J246" i="1"/>
  <c r="K245" i="1"/>
  <c r="J245" i="1"/>
  <c r="K244" i="1"/>
  <c r="J244" i="1"/>
  <c r="K243" i="1"/>
  <c r="J243" i="1"/>
  <c r="K242" i="1"/>
  <c r="J242" i="1"/>
  <c r="K241" i="1"/>
  <c r="J241" i="1"/>
  <c r="K240" i="1"/>
  <c r="J240" i="1"/>
  <c r="K239" i="1"/>
  <c r="J239" i="1"/>
  <c r="K238" i="1"/>
  <c r="J238" i="1"/>
  <c r="K237" i="1"/>
  <c r="J237" i="1"/>
  <c r="K236" i="1"/>
  <c r="J236" i="1"/>
  <c r="K235" i="1"/>
  <c r="J235" i="1"/>
  <c r="K234" i="1"/>
  <c r="J234" i="1"/>
  <c r="K233" i="1"/>
  <c r="J233" i="1"/>
  <c r="K232" i="1"/>
  <c r="J232" i="1"/>
  <c r="K231" i="1"/>
  <c r="J231" i="1"/>
  <c r="K230" i="1"/>
  <c r="J230" i="1"/>
  <c r="K229" i="1"/>
  <c r="J229" i="1"/>
  <c r="K228" i="1"/>
  <c r="J228" i="1"/>
  <c r="K227" i="1"/>
  <c r="J227" i="1"/>
  <c r="K226" i="1"/>
  <c r="J226" i="1"/>
  <c r="K225" i="1"/>
  <c r="J225" i="1"/>
  <c r="K224" i="1"/>
  <c r="J224" i="1"/>
  <c r="K223" i="1"/>
  <c r="J223" i="1"/>
  <c r="K222" i="1"/>
  <c r="J222"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79" i="1"/>
  <c r="J179" i="1"/>
  <c r="K178" i="1"/>
  <c r="J178" i="1"/>
  <c r="K177" i="1"/>
  <c r="J177" i="1"/>
  <c r="K176" i="1"/>
  <c r="J176" i="1"/>
  <c r="K175" i="1"/>
  <c r="J175"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8" i="1"/>
  <c r="J148" i="1"/>
  <c r="K147" i="1"/>
  <c r="J147" i="1"/>
  <c r="K146" i="1"/>
  <c r="J146" i="1"/>
  <c r="K145" i="1"/>
  <c r="J145" i="1"/>
  <c r="K144" i="1"/>
  <c r="J144" i="1"/>
  <c r="K143" i="1"/>
  <c r="J143" i="1"/>
  <c r="K142" i="1"/>
  <c r="J142" i="1"/>
  <c r="K141" i="1"/>
  <c r="J141" i="1"/>
  <c r="K140" i="1"/>
  <c r="J140" i="1"/>
  <c r="K139" i="1"/>
  <c r="J139" i="1"/>
  <c r="K138" i="1"/>
  <c r="J138" i="1"/>
  <c r="K137" i="1"/>
  <c r="J137" i="1"/>
  <c r="K136" i="1"/>
  <c r="J136" i="1"/>
  <c r="K135" i="1"/>
  <c r="J135" i="1"/>
  <c r="K134" i="1"/>
  <c r="J134" i="1"/>
  <c r="K133" i="1"/>
  <c r="J133" i="1"/>
  <c r="K132" i="1"/>
  <c r="J132" i="1"/>
  <c r="K131" i="1"/>
  <c r="J131" i="1"/>
  <c r="K130" i="1"/>
  <c r="J130" i="1"/>
  <c r="K129" i="1"/>
  <c r="J129"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K98" i="1"/>
  <c r="J98" i="1"/>
  <c r="K97" i="1"/>
  <c r="J97" i="1"/>
  <c r="K96" i="1"/>
  <c r="J96"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59" i="1"/>
  <c r="J59" i="1"/>
  <c r="K58" i="1"/>
  <c r="J58" i="1"/>
  <c r="K57" i="1"/>
  <c r="J57" i="1"/>
  <c r="K56" i="1"/>
  <c r="J56" i="1"/>
  <c r="K54" i="1"/>
  <c r="J54" i="1"/>
  <c r="K53" i="1"/>
  <c r="J53" i="1"/>
  <c r="K52" i="1"/>
  <c r="J52" i="1"/>
  <c r="K51" i="1"/>
  <c r="J51" i="1"/>
  <c r="K50" i="1"/>
  <c r="J50" i="1"/>
  <c r="K48" i="1"/>
  <c r="J48" i="1"/>
  <c r="K47" i="1"/>
  <c r="J47" i="1"/>
  <c r="K46" i="1"/>
  <c r="J46" i="1"/>
  <c r="K45" i="1"/>
  <c r="J45" i="1"/>
  <c r="K44" i="1"/>
  <c r="J44" i="1"/>
  <c r="K43" i="1"/>
  <c r="J43" i="1"/>
  <c r="K42" i="1"/>
  <c r="J42" i="1"/>
  <c r="K40" i="1"/>
  <c r="J40" i="1"/>
  <c r="K39" i="1"/>
  <c r="J39" i="1"/>
  <c r="K38" i="1"/>
  <c r="J38"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M611" i="1" l="1"/>
  <c r="M660" i="1"/>
  <c r="M659" i="1"/>
  <c r="M658" i="1"/>
  <c r="M656" i="1"/>
  <c r="M651" i="1"/>
  <c r="M650" i="1"/>
  <c r="M649" i="1"/>
  <c r="M645" i="1"/>
  <c r="M639" i="1"/>
  <c r="M637" i="1"/>
  <c r="M618" i="1"/>
  <c r="M617" i="1"/>
  <c r="M601" i="1"/>
  <c r="M598" i="1"/>
  <c r="M592" i="1"/>
  <c r="M563" i="1"/>
  <c r="M562" i="1"/>
  <c r="M561" i="1"/>
  <c r="M558" i="1"/>
  <c r="M553" i="1"/>
  <c r="M552" i="1"/>
  <c r="M544" i="1"/>
  <c r="M540" i="1"/>
  <c r="M534" i="1"/>
  <c r="M515" i="1"/>
  <c r="M514" i="1"/>
  <c r="M507" i="1"/>
  <c r="M505" i="1"/>
  <c r="M504" i="1"/>
  <c r="M499" i="1"/>
  <c r="M487" i="1"/>
  <c r="M486" i="1"/>
  <c r="M478" i="1"/>
  <c r="M477" i="1"/>
  <c r="M460" i="1"/>
  <c r="M459" i="1"/>
  <c r="M448" i="1"/>
  <c r="M436" i="1"/>
  <c r="M435" i="1"/>
  <c r="M424" i="1"/>
  <c r="M423" i="1"/>
  <c r="M421" i="1"/>
  <c r="M413" i="1"/>
  <c r="M406" i="1"/>
  <c r="M403" i="1"/>
  <c r="M402" i="1"/>
  <c r="M391" i="1"/>
  <c r="M383" i="1"/>
  <c r="M380" i="1"/>
  <c r="M379" i="1"/>
  <c r="M375" i="1"/>
  <c r="M366" i="1"/>
  <c r="M363" i="1"/>
  <c r="M362" i="1"/>
  <c r="M357" i="1"/>
  <c r="M349" i="1"/>
  <c r="M347" i="1"/>
  <c r="M344" i="1"/>
  <c r="M343" i="1"/>
  <c r="M339" i="1"/>
  <c r="M338" i="1"/>
  <c r="M337" i="1"/>
  <c r="M335" i="1"/>
  <c r="M328" i="1"/>
  <c r="M327" i="1"/>
  <c r="M324" i="1"/>
  <c r="M320" i="1"/>
  <c r="M319" i="1"/>
  <c r="M317" i="1"/>
  <c r="M315" i="1"/>
  <c r="M311" i="1"/>
  <c r="M310" i="1"/>
  <c r="M305" i="1"/>
  <c r="M302" i="1"/>
  <c r="M300" i="1"/>
  <c r="M299" i="1"/>
  <c r="M294" i="1"/>
  <c r="M293" i="1"/>
  <c r="M288" i="1"/>
  <c r="M284" i="1"/>
  <c r="M282" i="1"/>
  <c r="M280" i="1"/>
  <c r="M277" i="1"/>
  <c r="M275" i="1"/>
  <c r="M274" i="1"/>
  <c r="M270" i="1"/>
  <c r="M269" i="1"/>
  <c r="M267" i="1"/>
  <c r="M265" i="1"/>
  <c r="M262" i="1"/>
  <c r="M261" i="1"/>
  <c r="M260" i="1"/>
  <c r="M259" i="1"/>
  <c r="M258" i="1"/>
  <c r="M257" i="1"/>
  <c r="M255" i="1"/>
  <c r="M253" i="1"/>
  <c r="M252" i="1"/>
  <c r="M238" i="1"/>
  <c r="M237" i="1"/>
  <c r="M236" i="1"/>
  <c r="M233" i="1"/>
  <c r="M232" i="1"/>
  <c r="M224" i="1"/>
  <c r="M223" i="1"/>
  <c r="M220" i="1"/>
  <c r="M214" i="1"/>
  <c r="M208" i="1"/>
  <c r="M206" i="1"/>
  <c r="M205" i="1"/>
  <c r="M199" i="1"/>
  <c r="M198" i="1"/>
  <c r="M197" i="1"/>
  <c r="M196" i="1"/>
  <c r="M194" i="1"/>
  <c r="M188" i="1"/>
  <c r="M187" i="1"/>
  <c r="M162" i="1"/>
  <c r="M152" i="1"/>
  <c r="M144" i="1"/>
  <c r="M141" i="1"/>
  <c r="M140" i="1"/>
  <c r="M132" i="1"/>
  <c r="M126" i="1"/>
  <c r="M122" i="1"/>
  <c r="M121" i="1"/>
  <c r="M118" i="1"/>
  <c r="M113" i="1"/>
  <c r="M111" i="1"/>
  <c r="M107" i="1"/>
  <c r="M102" i="1"/>
  <c r="M95" i="1"/>
  <c r="M93" i="1"/>
  <c r="M85" i="1"/>
  <c r="M75" i="1"/>
  <c r="M54" i="1"/>
  <c r="M43" i="1"/>
  <c r="M39" i="1"/>
  <c r="M31" i="1"/>
  <c r="D39" i="20"/>
  <c r="D38" i="20"/>
  <c r="D37" i="20"/>
  <c r="O26" i="20"/>
  <c r="N26" i="20"/>
  <c r="M26" i="20"/>
  <c r="L26" i="20"/>
  <c r="K26" i="20"/>
  <c r="J26" i="20"/>
  <c r="I26" i="20"/>
  <c r="H26" i="20"/>
  <c r="G26" i="20"/>
  <c r="F26" i="20"/>
  <c r="E26" i="20"/>
  <c r="D26" i="20"/>
  <c r="C26" i="20"/>
  <c r="N11" i="1"/>
  <c r="C6" i="28" s="1"/>
  <c r="M12" i="1"/>
  <c r="M13" i="1"/>
  <c r="M14" i="1"/>
  <c r="M15" i="1"/>
  <c r="M16" i="1"/>
  <c r="M17" i="1"/>
  <c r="M18" i="1"/>
  <c r="M19" i="1"/>
  <c r="M20" i="1"/>
  <c r="M21" i="1"/>
  <c r="M22" i="1"/>
  <c r="M23" i="1"/>
  <c r="M24" i="1"/>
  <c r="M25" i="1"/>
  <c r="M26" i="1"/>
  <c r="M27" i="1"/>
  <c r="M28" i="1"/>
  <c r="M29" i="1"/>
  <c r="M30" i="1"/>
  <c r="M32" i="1"/>
  <c r="M33" i="1"/>
  <c r="M34" i="1"/>
  <c r="M35" i="1"/>
  <c r="M36" i="1"/>
  <c r="M38" i="1"/>
  <c r="M40" i="1"/>
  <c r="M42" i="1"/>
  <c r="M44" i="1"/>
  <c r="M45" i="1"/>
  <c r="M46" i="1"/>
  <c r="M47" i="1"/>
  <c r="M48" i="1"/>
  <c r="M50" i="1"/>
  <c r="M51" i="1"/>
  <c r="M52" i="1"/>
  <c r="M53" i="1"/>
  <c r="M56" i="1"/>
  <c r="M57" i="1"/>
  <c r="M58" i="1"/>
  <c r="M59" i="1"/>
  <c r="M61" i="1"/>
  <c r="M62" i="1"/>
  <c r="M63" i="1"/>
  <c r="M64" i="1"/>
  <c r="M65" i="1"/>
  <c r="M66" i="1"/>
  <c r="M67" i="1"/>
  <c r="M68" i="1"/>
  <c r="M69" i="1"/>
  <c r="M70" i="1"/>
  <c r="M71" i="1"/>
  <c r="M72" i="1"/>
  <c r="M73" i="1"/>
  <c r="M74" i="1"/>
  <c r="M76" i="1"/>
  <c r="M77" i="1"/>
  <c r="M78" i="1"/>
  <c r="M79" i="1"/>
  <c r="M80" i="1"/>
  <c r="M81" i="1"/>
  <c r="M82" i="1"/>
  <c r="M83" i="1"/>
  <c r="M84" i="1"/>
  <c r="M86" i="1"/>
  <c r="M87" i="1"/>
  <c r="M88" i="1"/>
  <c r="M89" i="1"/>
  <c r="M90" i="1"/>
  <c r="M91" i="1"/>
  <c r="M92" i="1"/>
  <c r="M94" i="1"/>
  <c r="M96" i="1"/>
  <c r="M97" i="1"/>
  <c r="M98" i="1"/>
  <c r="M99" i="1"/>
  <c r="M100" i="1"/>
  <c r="M101" i="1"/>
  <c r="M103" i="1"/>
  <c r="M104" i="1"/>
  <c r="M105" i="1"/>
  <c r="M106" i="1"/>
  <c r="M108" i="1"/>
  <c r="M109" i="1"/>
  <c r="M110" i="1"/>
  <c r="M112" i="1"/>
  <c r="M114" i="1"/>
  <c r="M115" i="1"/>
  <c r="M116" i="1"/>
  <c r="M117" i="1"/>
  <c r="M119" i="1"/>
  <c r="M120" i="1"/>
  <c r="M123" i="1"/>
  <c r="M124" i="1"/>
  <c r="M125" i="1"/>
  <c r="M127" i="1"/>
  <c r="M129" i="1"/>
  <c r="M130" i="1"/>
  <c r="M131" i="1"/>
  <c r="M133" i="1"/>
  <c r="M134" i="1"/>
  <c r="M135" i="1"/>
  <c r="M136" i="1"/>
  <c r="M137" i="1"/>
  <c r="M138" i="1"/>
  <c r="M139" i="1"/>
  <c r="M142" i="1"/>
  <c r="M143" i="1"/>
  <c r="M145" i="1"/>
  <c r="M146" i="1"/>
  <c r="M147" i="1"/>
  <c r="M148" i="1"/>
  <c r="M150" i="1"/>
  <c r="M151" i="1"/>
  <c r="M153" i="1"/>
  <c r="M154" i="1"/>
  <c r="M155" i="1"/>
  <c r="M156" i="1"/>
  <c r="M157" i="1"/>
  <c r="M158" i="1"/>
  <c r="M159" i="1"/>
  <c r="M160" i="1"/>
  <c r="M161" i="1"/>
  <c r="M163" i="1"/>
  <c r="M164" i="1"/>
  <c r="M165" i="1"/>
  <c r="M166" i="1"/>
  <c r="M167" i="1"/>
  <c r="M168" i="1"/>
  <c r="M169" i="1"/>
  <c r="M170" i="1"/>
  <c r="M171" i="1"/>
  <c r="M172" i="1"/>
  <c r="M173" i="1"/>
  <c r="M175" i="1"/>
  <c r="M176" i="1"/>
  <c r="M177" i="1"/>
  <c r="M178" i="1"/>
  <c r="M179" i="1"/>
  <c r="M181" i="1"/>
  <c r="M182" i="1"/>
  <c r="M183" i="1"/>
  <c r="M184" i="1"/>
  <c r="M185" i="1"/>
  <c r="M186" i="1"/>
  <c r="M189" i="1"/>
  <c r="M190" i="1"/>
  <c r="M191" i="1"/>
  <c r="M192" i="1"/>
  <c r="M193" i="1"/>
  <c r="M195" i="1"/>
  <c r="M200" i="1"/>
  <c r="M201" i="1"/>
  <c r="M202" i="1"/>
  <c r="M203" i="1"/>
  <c r="M204" i="1"/>
  <c r="M207" i="1"/>
  <c r="M209" i="1"/>
  <c r="M210" i="1"/>
  <c r="M211" i="1"/>
  <c r="M212" i="1"/>
  <c r="M213" i="1"/>
  <c r="M215" i="1"/>
  <c r="M216" i="1"/>
  <c r="M217" i="1"/>
  <c r="M218" i="1"/>
  <c r="M219" i="1"/>
  <c r="M222" i="1"/>
  <c r="M225" i="1"/>
  <c r="M226" i="1"/>
  <c r="M227" i="1"/>
  <c r="M228" i="1"/>
  <c r="M229" i="1"/>
  <c r="M230" i="1"/>
  <c r="M231" i="1"/>
  <c r="M234" i="1"/>
  <c r="M235" i="1"/>
  <c r="M239" i="1"/>
  <c r="M240" i="1"/>
  <c r="M241" i="1"/>
  <c r="M242" i="1"/>
  <c r="M243" i="1"/>
  <c r="M244" i="1"/>
  <c r="M245" i="1"/>
  <c r="M246" i="1"/>
  <c r="M247" i="1"/>
  <c r="M248" i="1"/>
  <c r="M249" i="1"/>
  <c r="M250" i="1"/>
  <c r="M251" i="1"/>
  <c r="M254" i="1"/>
  <c r="M264" i="1"/>
  <c r="M266" i="1"/>
  <c r="M268" i="1"/>
  <c r="M271" i="1"/>
  <c r="M272" i="1"/>
  <c r="M273" i="1"/>
  <c r="M276" i="1"/>
  <c r="M278" i="1"/>
  <c r="M279" i="1"/>
  <c r="M281" i="1"/>
  <c r="M283" i="1"/>
  <c r="M285" i="1"/>
  <c r="M286" i="1"/>
  <c r="M287" i="1"/>
  <c r="M289" i="1"/>
  <c r="M290" i="1"/>
  <c r="M291" i="1"/>
  <c r="M292" i="1"/>
  <c r="M296" i="1"/>
  <c r="M297" i="1"/>
  <c r="M298" i="1"/>
  <c r="M301" i="1"/>
  <c r="M303" i="1"/>
  <c r="M304" i="1"/>
  <c r="M306" i="1"/>
  <c r="M307" i="1"/>
  <c r="M308" i="1"/>
  <c r="M309" i="1"/>
  <c r="M312" i="1"/>
  <c r="M313" i="1"/>
  <c r="M314" i="1"/>
  <c r="M316" i="1"/>
  <c r="M318" i="1"/>
  <c r="M321" i="1"/>
  <c r="M322" i="1"/>
  <c r="M323" i="1"/>
  <c r="M325" i="1"/>
  <c r="M326" i="1"/>
  <c r="M330" i="1"/>
  <c r="M331" i="1"/>
  <c r="M332" i="1"/>
  <c r="M333" i="1"/>
  <c r="M334" i="1"/>
  <c r="M336" i="1"/>
  <c r="M340" i="1"/>
  <c r="M341" i="1"/>
  <c r="M342" i="1"/>
  <c r="M345" i="1"/>
  <c r="M346" i="1"/>
  <c r="M348" i="1"/>
  <c r="M350" i="1"/>
  <c r="M351" i="1"/>
  <c r="M352" i="1"/>
  <c r="M353" i="1"/>
  <c r="M354" i="1"/>
  <c r="M355" i="1"/>
  <c r="M356" i="1"/>
  <c r="M358" i="1"/>
  <c r="M359" i="1"/>
  <c r="M360" i="1"/>
  <c r="M361" i="1"/>
  <c r="M364" i="1"/>
  <c r="M367" i="1"/>
  <c r="M368" i="1"/>
  <c r="M369" i="1"/>
  <c r="M370" i="1"/>
  <c r="M371" i="1"/>
  <c r="M372" i="1"/>
  <c r="M373" i="1"/>
  <c r="M374" i="1"/>
  <c r="M376" i="1"/>
  <c r="M377" i="1"/>
  <c r="M378" i="1"/>
  <c r="M381" i="1"/>
  <c r="M382" i="1"/>
  <c r="M384" i="1"/>
  <c r="M385" i="1"/>
  <c r="M386" i="1"/>
  <c r="M387" i="1"/>
  <c r="M388" i="1"/>
  <c r="M389" i="1"/>
  <c r="M390" i="1"/>
  <c r="M392" i="1"/>
  <c r="M393" i="1"/>
  <c r="M394" i="1"/>
  <c r="M395" i="1"/>
  <c r="M397" i="1"/>
  <c r="M398" i="1"/>
  <c r="M399" i="1"/>
  <c r="M400" i="1"/>
  <c r="M401" i="1"/>
  <c r="M404" i="1"/>
  <c r="M405" i="1"/>
  <c r="M407" i="1"/>
  <c r="M408" i="1"/>
  <c r="M409" i="1"/>
  <c r="M410" i="1"/>
  <c r="M412" i="1"/>
  <c r="M414" i="1"/>
  <c r="M415" i="1"/>
  <c r="M416" i="1"/>
  <c r="M417" i="1"/>
  <c r="M418" i="1"/>
  <c r="M419" i="1"/>
  <c r="M420" i="1"/>
  <c r="M422" i="1"/>
  <c r="M425" i="1"/>
  <c r="M426" i="1"/>
  <c r="M427" i="1"/>
  <c r="M428" i="1"/>
  <c r="M429" i="1"/>
  <c r="M430" i="1"/>
  <c r="M431" i="1"/>
  <c r="M432" i="1"/>
  <c r="M433" i="1"/>
  <c r="M434" i="1"/>
  <c r="M437" i="1"/>
  <c r="M438" i="1"/>
  <c r="M439" i="1"/>
  <c r="M441" i="1"/>
  <c r="M442" i="1"/>
  <c r="M443" i="1"/>
  <c r="M445" i="1"/>
  <c r="M446" i="1"/>
  <c r="M447" i="1"/>
  <c r="M449" i="1"/>
  <c r="M450" i="1"/>
  <c r="M451" i="1"/>
  <c r="M452" i="1"/>
  <c r="M453" i="1"/>
  <c r="M454" i="1"/>
  <c r="M455" i="1"/>
  <c r="M456" i="1"/>
  <c r="M458" i="1"/>
  <c r="M461" i="1"/>
  <c r="M462" i="1"/>
  <c r="M463" i="1"/>
  <c r="M464" i="1"/>
  <c r="M465" i="1"/>
  <c r="M467" i="1"/>
  <c r="M468" i="1"/>
  <c r="M469" i="1"/>
  <c r="M470" i="1"/>
  <c r="M471" i="1"/>
  <c r="M472" i="1"/>
  <c r="M474" i="1"/>
  <c r="M475" i="1"/>
  <c r="M476" i="1"/>
  <c r="M480" i="1"/>
  <c r="M481" i="1"/>
  <c r="M482" i="1"/>
  <c r="M483" i="1"/>
  <c r="M484" i="1"/>
  <c r="M485" i="1"/>
  <c r="M489" i="1"/>
  <c r="M490" i="1"/>
  <c r="M491" i="1"/>
  <c r="M492" i="1"/>
  <c r="M493" i="1"/>
  <c r="M494" i="1"/>
  <c r="M495" i="1"/>
  <c r="M496" i="1"/>
  <c r="M497" i="1"/>
  <c r="M498" i="1"/>
  <c r="M501" i="1"/>
  <c r="M502" i="1"/>
  <c r="M503" i="1"/>
  <c r="M506" i="1"/>
  <c r="M508" i="1"/>
  <c r="M509" i="1"/>
  <c r="M511" i="1"/>
  <c r="M512" i="1"/>
  <c r="M513" i="1"/>
  <c r="M516" i="1"/>
  <c r="M518" i="1"/>
  <c r="M519" i="1"/>
  <c r="M520" i="1"/>
  <c r="M521" i="1"/>
  <c r="M522" i="1"/>
  <c r="M523" i="1"/>
  <c r="M525" i="1"/>
  <c r="M526" i="1"/>
  <c r="M527" i="1"/>
  <c r="M528" i="1"/>
  <c r="M529" i="1"/>
  <c r="M530" i="1"/>
  <c r="M531" i="1"/>
  <c r="M532" i="1"/>
  <c r="M533" i="1"/>
  <c r="M535" i="1"/>
  <c r="M536" i="1"/>
  <c r="M537" i="1"/>
  <c r="M538" i="1"/>
  <c r="M539" i="1"/>
  <c r="M543" i="1"/>
  <c r="M545" i="1"/>
  <c r="M546" i="1"/>
  <c r="M547" i="1"/>
  <c r="M548" i="1"/>
  <c r="M549" i="1"/>
  <c r="M550" i="1"/>
  <c r="M551" i="1"/>
  <c r="M554" i="1"/>
  <c r="M555" i="1"/>
  <c r="M556" i="1"/>
  <c r="M557" i="1"/>
  <c r="M559" i="1"/>
  <c r="M560" i="1"/>
  <c r="M564" i="1"/>
  <c r="M565" i="1"/>
  <c r="M566" i="1"/>
  <c r="M567" i="1"/>
  <c r="M568" i="1"/>
  <c r="M569" i="1"/>
  <c r="M570" i="1"/>
  <c r="M571" i="1"/>
  <c r="M572" i="1"/>
  <c r="M573" i="1"/>
  <c r="M574" i="1"/>
  <c r="M541" i="1"/>
  <c r="M575" i="1"/>
  <c r="M577" i="1"/>
  <c r="M578" i="1"/>
  <c r="M579" i="1"/>
  <c r="M580" i="1"/>
  <c r="M581" i="1"/>
  <c r="M582" i="1"/>
  <c r="M583" i="1"/>
  <c r="M584" i="1"/>
  <c r="M585" i="1"/>
  <c r="M586" i="1"/>
  <c r="M587" i="1"/>
  <c r="M588" i="1"/>
  <c r="M589" i="1"/>
  <c r="M590" i="1"/>
  <c r="M591" i="1"/>
  <c r="M593" i="1"/>
  <c r="M594" i="1"/>
  <c r="M595" i="1"/>
  <c r="M596" i="1"/>
  <c r="M597" i="1"/>
  <c r="M599" i="1"/>
  <c r="M600" i="1"/>
  <c r="M602" i="1"/>
  <c r="M604" i="1"/>
  <c r="M605" i="1"/>
  <c r="M606" i="1"/>
  <c r="M607" i="1"/>
  <c r="M608" i="1"/>
  <c r="M609" i="1"/>
  <c r="M610" i="1"/>
  <c r="M612" i="1"/>
  <c r="M613" i="1"/>
  <c r="M614" i="1"/>
  <c r="M615" i="1"/>
  <c r="M616" i="1"/>
  <c r="M619" i="1"/>
  <c r="M620" i="1"/>
  <c r="M623" i="1"/>
  <c r="M624" i="1"/>
  <c r="M625" i="1"/>
  <c r="M626" i="1"/>
  <c r="M627" i="1"/>
  <c r="M629" i="1"/>
  <c r="M630" i="1"/>
  <c r="M631" i="1"/>
  <c r="M632" i="1"/>
  <c r="M633" i="1"/>
  <c r="M634" i="1"/>
  <c r="M635" i="1"/>
  <c r="M636" i="1"/>
  <c r="M638" i="1"/>
  <c r="M640" i="1"/>
  <c r="M642" i="1"/>
  <c r="M643" i="1"/>
  <c r="M644" i="1"/>
  <c r="M646" i="1"/>
  <c r="M647" i="1"/>
  <c r="M648" i="1"/>
  <c r="M652" i="1"/>
  <c r="M653" i="1"/>
  <c r="M655" i="1"/>
  <c r="M657" i="1"/>
  <c r="M11" i="1"/>
  <c r="B6" i="28" l="1"/>
  <c r="E5" i="1"/>
  <c r="K31" i="20"/>
  <c r="K32" i="20" s="1"/>
  <c r="Q26" i="20"/>
  <c r="E17" i="12"/>
  <c r="G3" i="12" s="1"/>
  <c r="C31" i="20"/>
  <c r="C32" i="20" s="1"/>
  <c r="L31" i="20"/>
  <c r="L32" i="20" s="1"/>
  <c r="E31" i="20"/>
  <c r="E32" i="20" s="1"/>
  <c r="F31" i="20"/>
  <c r="F32" i="20" s="1"/>
  <c r="D31" i="20"/>
  <c r="D32" i="20" s="1"/>
  <c r="I31" i="20"/>
  <c r="I32" i="20" s="1"/>
  <c r="G31" i="20"/>
  <c r="G32" i="20" s="1"/>
  <c r="O31" i="20"/>
  <c r="O32" i="20" s="1"/>
  <c r="J31" i="20"/>
  <c r="J32" i="20" s="1"/>
  <c r="H31" i="20"/>
  <c r="H32" i="20" s="1"/>
  <c r="M31" i="20"/>
  <c r="M32" i="20" s="1"/>
  <c r="N31" i="20"/>
  <c r="N32" i="20" s="1"/>
  <c r="J6" i="1"/>
  <c r="D42" i="28" s="1"/>
  <c r="K6" i="1"/>
  <c r="C60" i="28" l="1"/>
  <c r="K7" i="1"/>
  <c r="D49" i="28"/>
  <c r="H20" i="28" s="1"/>
  <c r="Q32" i="20"/>
  <c r="J7" i="1"/>
  <c r="G28" i="28" l="1"/>
  <c r="Q34" i="20"/>
  <c r="N4" i="20" s="1"/>
  <c r="C61" i="28" l="1"/>
  <c r="B7" i="28" s="1"/>
  <c r="G35" i="28" l="1"/>
  <c r="G45" i="28" s="1"/>
  <c r="G47" i="28" l="1"/>
  <c r="G56" i="28" s="1"/>
</calcChain>
</file>

<file path=xl/sharedStrings.xml><?xml version="1.0" encoding="utf-8"?>
<sst xmlns="http://schemas.openxmlformats.org/spreadsheetml/2006/main" count="2812" uniqueCount="1469">
  <si>
    <t>Krav</t>
  </si>
  <si>
    <t>Summa</t>
  </si>
  <si>
    <t xml:space="preserve">Vikt för utvärdering </t>
  </si>
  <si>
    <t>År 10</t>
  </si>
  <si>
    <t>År 9</t>
  </si>
  <si>
    <t>År 8</t>
  </si>
  <si>
    <t>År 7</t>
  </si>
  <si>
    <t>År 6</t>
  </si>
  <si>
    <t>År 5</t>
  </si>
  <si>
    <t>År 4</t>
  </si>
  <si>
    <t>Ev. förlängning 3</t>
  </si>
  <si>
    <t>Ev. förlängning 2</t>
  </si>
  <si>
    <t>Ev. förlängning 1</t>
  </si>
  <si>
    <t>Område</t>
  </si>
  <si>
    <t>Förfrågningsunderlag</t>
  </si>
  <si>
    <t>Timpriser</t>
  </si>
  <si>
    <t>ID</t>
  </si>
  <si>
    <t>Jämförelsetal</t>
  </si>
  <si>
    <t>Tidsperiod</t>
  </si>
  <si>
    <t>Poäng</t>
  </si>
  <si>
    <t>Påslag i kr</t>
  </si>
  <si>
    <t>Innehåll</t>
  </si>
  <si>
    <t>Maxpoäng</t>
  </si>
  <si>
    <t>Standardprodukt</t>
  </si>
  <si>
    <t>Införande</t>
  </si>
  <si>
    <t>Påslag</t>
  </si>
  <si>
    <t>Bilaga 2</t>
  </si>
  <si>
    <t>Mobilitet</t>
  </si>
  <si>
    <t>Viktat pris med avseende på när i tiden kostnaden utfaller</t>
  </si>
  <si>
    <t>Utvärderingspris</t>
  </si>
  <si>
    <t>Erfarenhetsnivå enligt bilaga 4c - Utveckling och 4d - Resursförstärkning</t>
  </si>
  <si>
    <t>Utvärderingspris:</t>
  </si>
  <si>
    <t>År 1-3</t>
  </si>
  <si>
    <t>Avtalsår</t>
  </si>
  <si>
    <t>Ordinarie avtalsperiod</t>
  </si>
  <si>
    <t>Avtalsår och viktning över tiden</t>
  </si>
  <si>
    <t>År 11</t>
  </si>
  <si>
    <t>År 12</t>
  </si>
  <si>
    <t>År 13</t>
  </si>
  <si>
    <t>År 14</t>
  </si>
  <si>
    <t>År 15</t>
  </si>
  <si>
    <t>Viktat pris med avseende på servicenivå</t>
  </si>
  <si>
    <t>Viktat pris med avseende på servicenivå och när i tiden kostnaden utfaller</t>
  </si>
  <si>
    <t>Totalt fastpris:</t>
  </si>
  <si>
    <t>Vikt:</t>
  </si>
  <si>
    <t>Licens enligt bilaga 5a Ersättning, avsnitt 5, punkt 1</t>
  </si>
  <si>
    <t>Underhåll</t>
  </si>
  <si>
    <t>1. Barn- och elevregister</t>
  </si>
  <si>
    <t>1.0.1</t>
  </si>
  <si>
    <t>I lösningen ska sammanställningar eller grunddata kunna levereras i olika format, såsom pappersutskrift (rapport) eller export till annat system.</t>
  </si>
  <si>
    <t>1.0.2</t>
  </si>
  <si>
    <t>Lösningen ska stödja export av statistik.</t>
  </si>
  <si>
    <t>1.0.3</t>
  </si>
  <si>
    <t>Lösningen ska ha funktion för att söka fram och visa information om en person genom att söka på del av namn.</t>
  </si>
  <si>
    <t>1.0.4</t>
  </si>
  <si>
    <t>Lösningen ska ha funktion för att söka på person relaterad till person och visa personinformation, t.ex. sökning på vårdnadshavare visar samtliga barn och personer i hushållet.</t>
  </si>
  <si>
    <t>1.0.5</t>
  </si>
  <si>
    <t>Lösningen ska ha funktion för att söka fram och visa information om en person genom att söka på del av personnummer.</t>
  </si>
  <si>
    <t>1.0.6</t>
  </si>
  <si>
    <t>I lösningen ska moderna sökalgoritmer användas vid sökning, till exempel Britt-Marie ger träff på BrittMarie eller namn med special- eller uttalstecken eller felstavning eller felskrivning.</t>
  </si>
  <si>
    <t>1.0.7</t>
  </si>
  <si>
    <t>Lösningen ska ha funktion för att konfigurera vilken personinformation som kan ändras av användare.</t>
  </si>
  <si>
    <t>1.0.8</t>
  </si>
  <si>
    <t>Lösningen ska ha funktion för att definiera vilken personinformation som ska vara synlig för användare.</t>
  </si>
  <si>
    <t>1.0.9</t>
  </si>
  <si>
    <t>Lösningen ska ha funktion för att skriva ut listor sorterade per valfria attribut, såsom personnummer, namn och stadsdel.</t>
  </si>
  <si>
    <t>1.0.10</t>
  </si>
  <si>
    <t>1.0.11</t>
  </si>
  <si>
    <t>Lösningen ska ha funktion för att vid registrering kunna ange tilltalsnamn för en person, antingen genom en markering eller genom en möjlighet att skriva in tilltalsnamn.</t>
  </si>
  <si>
    <t>1.0.12</t>
  </si>
  <si>
    <t xml:space="preserve">Lösningen ska ha funktion för att ange första och sista datum när registrerad information ska visas för användare. </t>
  </si>
  <si>
    <t>1.0.13</t>
  </si>
  <si>
    <t>Lösningen ska ha funktion för att visa statistik och sammanställningar baserat på samtliga uppgifter som lagras.</t>
  </si>
  <si>
    <t>1.0.14</t>
  </si>
  <si>
    <t>Lösningen ska ha funktion för att visa statistik aggregerad på olika nivåer.</t>
  </si>
  <si>
    <t>1.0.15</t>
  </si>
  <si>
    <t>Lösningen ska ha funktion för att visa statistik i både tabell- och diagramformat.</t>
  </si>
  <si>
    <t>1.0.16</t>
  </si>
  <si>
    <t>Lösningen ska ha funktion för att skriva ut statistik.</t>
  </si>
  <si>
    <t>1.0.17</t>
  </si>
  <si>
    <t>Lösningen ska ha funktion för att skriva ut personinformation.</t>
  </si>
  <si>
    <t>1.0.18</t>
  </si>
  <si>
    <t>1.0.19</t>
  </si>
  <si>
    <t>Lösningen ska ha ett sammanhållet barn- och elevregister för samtliga verksamhetsformer så som förskola, grundskola, grundsärskola, gymnasium, gymnasiesärskola, vuxenutbildning, SFI och yrkeshögskola.</t>
  </si>
  <si>
    <t>1.0.20</t>
  </si>
  <si>
    <t>Lösningen ska ha funktion för att skapa, visa och skriva ut rapporter utifrån egenvalda  parametrar eller en kombination av egenvalda parametrar över samtliga uppgifter som lagras.</t>
  </si>
  <si>
    <t>1.0.21</t>
  </si>
  <si>
    <t xml:space="preserve">Lösningen ska ha funktion för att skriva ut den information som finns synlig. </t>
  </si>
  <si>
    <t>1.0.22</t>
  </si>
  <si>
    <t>Lösningen ska ha funktion för att exportera samtliga uppgifter som lagras till stadens statistiksystem (LIS).</t>
  </si>
  <si>
    <t>1.0.23</t>
  </si>
  <si>
    <t>Lösningen ska ha funktion för att via stadens centrala behörighetskontrollsystem skapa, ändra, ta bort och visa användare och dess behörigheter.</t>
  </si>
  <si>
    <t>1.0.24</t>
  </si>
  <si>
    <t>1.0.25</t>
  </si>
  <si>
    <t>Lösningen ska ha funktion för att via det centrala behörighetskontrollsystemet skapa, ändra, ta bort och visa gemensamma grupper.</t>
  </si>
  <si>
    <t>1.0.26</t>
  </si>
  <si>
    <t>Lösningen ska ha funktion för att koppla digitala dokument till användare/enheter/ärenden.</t>
  </si>
  <si>
    <t>1.1- Lärar- och personaladmin</t>
  </si>
  <si>
    <t>Detta funktionella område stödjer administrering av personal som exempelvis undervisningsområden, verksamhets- och enhetstillhörighet.</t>
  </si>
  <si>
    <t>1.1.1 - Visa personalinformation</t>
  </si>
  <si>
    <t>1.1.0.1</t>
  </si>
  <si>
    <t>Lösningen ska ha funktion för att skapa, ändra, ta bort och visa personal som tjänstgör på flera enheter.</t>
  </si>
  <si>
    <t>1.1.0.2</t>
  </si>
  <si>
    <t>Lösningen ska ha funktion för att söka och visa adresslistor över personals e-post.</t>
  </si>
  <si>
    <t>1.1.0.3</t>
  </si>
  <si>
    <t>Lösningen ska ha funktion för att skapa, ändra, ta bort och visa olika personalgruppers behörighetskrav och dess regelverk, såsom legitimerade lärares behörighet till betygsättning.</t>
  </si>
  <si>
    <t>1.1.1</t>
  </si>
  <si>
    <t>Visa personalinformation</t>
  </si>
  <si>
    <t>Lösningen ska ha funktion för att presentera lärar- och personalinformation.</t>
  </si>
  <si>
    <t>1.1.1.1</t>
  </si>
  <si>
    <t>Lösningen ska ha funktion för att söka information om personal i samtliga stadens skolor.</t>
  </si>
  <si>
    <t>1.1.1.2</t>
  </si>
  <si>
    <t xml:space="preserve">Lösningen ska ha funktion för att göra sökningar på såväl enskild personal som på grupper av personal i systemets adressregister. Till exempel att söka fram alla lärare i en kurs, eller alla lärare i ett ämne.
</t>
  </si>
  <si>
    <t>1.1.1.3</t>
  </si>
  <si>
    <t>Lösningen ska ha funktion för export av personalinformation.</t>
  </si>
  <si>
    <t>1.1.1.4</t>
  </si>
  <si>
    <t>Lösningen ska ha funktion för att sammanställa och visa uppgifterna från tjänstefördelningen.</t>
  </si>
  <si>
    <t>1.1.1.5</t>
  </si>
  <si>
    <t>Lösningen ska ha en funktion för att anordnare ska se information över sin egen personal såsom namn, e-post, telefon och mobiltelefon.</t>
  </si>
  <si>
    <t>1.1.1.6</t>
  </si>
  <si>
    <t>Lösningen ska ha funktion för att visa antal år, befattning, placering som personal har varit anställd i Stockholm stad.</t>
  </si>
  <si>
    <t>1.1.2 - Registrera personalinformation</t>
  </si>
  <si>
    <t>1.1.2</t>
  </si>
  <si>
    <t>Registrera personalinformation</t>
  </si>
  <si>
    <t>Lösningen ska ha funktion för att registrera lärar- och personalinformation.</t>
  </si>
  <si>
    <t>1.1.2.1</t>
  </si>
  <si>
    <t>Lösningen ska ha funktion för registrering av personuppgifter, såsom adress, telefonnummer, skoltillhörighet, signatur, yrkesroll, undervisningsämne, fotografi och start- och slutdatum på anställningen på skolan.</t>
  </si>
  <si>
    <t>1.1.2.2</t>
  </si>
  <si>
    <t>Lösningen ska ha funktion för att registrera en persons roller och relationer, dels till verksamheten och dels till annan person, såsom mentorsgrupp, klass,  kursgrupp, undervisningsgrupp, projektgrupp och grupper definierade på respektive skola.</t>
  </si>
  <si>
    <t>1.1.2.3</t>
  </si>
  <si>
    <t xml:space="preserve">Lösningen ska ha funktion för att importera anställningsinformation över personal anställda i Stockholm stad, såsom antal år, befattning och placering. </t>
  </si>
  <si>
    <t>1.1.2.4</t>
  </si>
  <si>
    <t>Lösningen ska ha funktion för att registrera att personalansvarig har tagit del av utdrag från belastningsregister.</t>
  </si>
  <si>
    <t>1.1.3 - Ändra personalinformation</t>
  </si>
  <si>
    <t>1.1.3</t>
  </si>
  <si>
    <t>Ändra personalinformation</t>
  </si>
  <si>
    <t>Lösningen ska ha funktion för att ändra lärar- och personalinformation.</t>
  </si>
  <si>
    <t>1.1.3.1</t>
  </si>
  <si>
    <t>Lösningen ska ha funktion för att importera information om personal, såsom ansvarsområden, kompetenser, roller och kontaktuppgifter.</t>
  </si>
  <si>
    <t>1.1.3.2</t>
  </si>
  <si>
    <t>Lösningen ska ha en funktion för att anordnare ska ändra information över sin egen personal såsom adress, telefon och mobiltelefon.</t>
  </si>
  <si>
    <t>1.1.3.3</t>
  </si>
  <si>
    <t>1.2 Registerhållning</t>
  </si>
  <si>
    <t xml:space="preserve">Detta funktionella område stödjer registerhållning av en gemensam databas över samtliga inskrivna elever, barn och i tillägg andra personer som faller inom ramen för stadens skolplikts- och uppföljningsansvar. </t>
  </si>
  <si>
    <t>1.2.1.1</t>
  </si>
  <si>
    <t>1.2.1.2</t>
  </si>
  <si>
    <t>1.2.1.3</t>
  </si>
  <si>
    <t>Lösningen ska ha funktion för att visa om elevers tidigare placering är från fristående skolor och/eller interkommunal (IK).</t>
  </si>
  <si>
    <t>1.2.1.4</t>
  </si>
  <si>
    <t>I lösningen ska en person kunna hänföras till ett eller flera geografiska områden, via sin adress eller annan uppgift som definierar ett geografiskt område.</t>
  </si>
  <si>
    <t>1.2.1.5</t>
  </si>
  <si>
    <t>Lösningen ska ha funktion för att registrera personuppgifter då dessa saknas i folkbokföringen eller då person är skriven i annan kommun. Om uppgifter registrerats manuellt ska detta visas genom en markering.</t>
  </si>
  <si>
    <t>1.2.1.6</t>
  </si>
  <si>
    <t xml:space="preserve">Lösningen ska ha funktion så att personuppgifter tas bort när en person enligt folkbokföringen är avliden. </t>
  </si>
  <si>
    <t>1.2.1.7</t>
  </si>
  <si>
    <t>Lösningen ska ha funktion för att visa elevhistorik från och med att barn/elev registrerades vid första verksamheten, såsom in- och utskrivning från olika skolformer, betyg och elevdokumentation.</t>
  </si>
  <si>
    <t>1.2.1.8</t>
  </si>
  <si>
    <t>Lösningen ska ha funktion för att visa information om skolors inriktning och profil, såsom musik och sport.</t>
  </si>
  <si>
    <t>1.2.1.9</t>
  </si>
  <si>
    <t>Lösningen ska ha funktion för att importera elevinformation såsom avbrott och byte av skola i kursgruppen. Format på import ska vara text och/eller excelformat.</t>
  </si>
  <si>
    <t>1.2.1.10</t>
  </si>
  <si>
    <t>Lösningen ska ha funktion för att skapa, ändra, ta bort och visa information om eleven, såsom antal skolår i tidigare hemland-, studieortsadress-, yrkesbakgrund i tidigare hemland-, e-postadresser- och folkbokföringsadress.</t>
  </si>
  <si>
    <t>1.2.1.11</t>
  </si>
  <si>
    <t>Lösningen ska ha funktion för att skapa, ändra, ta bort och visa personer som saknar personnummer såsom asylsökande och ambassadbarn.</t>
  </si>
  <si>
    <t>1.2.1.12</t>
  </si>
  <si>
    <t>Lösningen ska ha funktion för att sekretessmarkera personer och personuppgifter, till exempel via en symbol.</t>
  </si>
  <si>
    <t>1.2.1.13</t>
  </si>
  <si>
    <t>Lösningen ska ha funktion för att automatiskt exportera information kopplade till elev, personal, enhet, lokal, grupp/klass, kurs/ämne, timplan, behörighet och kompetens.</t>
  </si>
  <si>
    <t>1.2.1.14</t>
  </si>
  <si>
    <t>Lösningen ska ha funktion för att importera elevdokumentation, såsom betyg, IUP och omdömen.</t>
  </si>
  <si>
    <t>1.2.1.15</t>
  </si>
  <si>
    <t>Lösningen ska ha funktion för att automatiskt markera studieplanen som vilande när en elev gjort studieuppehåll.</t>
  </si>
  <si>
    <t>1.2.1.16</t>
  </si>
  <si>
    <t>Lösningen ska ha funktion för att manuellt markera studieplanen som vilande när en elev gjort studieuppehåll.</t>
  </si>
  <si>
    <t>1.2.1.17</t>
  </si>
  <si>
    <t>Lösningen ska ha funktion för att manuellt markera studieplanen som aktiv när en elev återupptagit studier.</t>
  </si>
  <si>
    <t>1.2.1.18</t>
  </si>
  <si>
    <t xml:space="preserve">Lösningen ska ha funktion för att skapa, ändra, ta bort och visa elevers individuella studieplaner. </t>
  </si>
  <si>
    <t>1.2.1.19</t>
  </si>
  <si>
    <t>I lösningen ska den individuella studieplanen innehålla uppgifter såsom tidigare betygssatta kurser med betyg, pågående kurser med omdömen, planerade kurser, poäng för tidigare, pågående och planerade kurser, avvikelse av poäng mot fullgjord gymnasiepoäng och kommentarer.</t>
  </si>
  <si>
    <t>Ur en individuell studieplan för en elev ska lösningen kunna sammanställa
- en individuell poängplan relaterade till hela poängplanen
- en individuell utvecklingsplan.</t>
  </si>
  <si>
    <t>Lösningen ska ha funktion för att registrera tjänst och uppgifter om vad tjänsten innebär.</t>
  </si>
  <si>
    <t>Lösningen ska ha funktion för att utifrån befintliga tjänster skapa nya tjänster i flera nivåer så att en ökad detaljeringsgrad uppnås.</t>
  </si>
  <si>
    <t>I lösningen ska samma tjänst kunna erbjudas av flera enheter, eventuellt till olika villkor i utföraravtal.</t>
  </si>
  <si>
    <t>Lösningen ska ha funktion för att importera tjänstefördelning i olika format såsom text och excel.</t>
  </si>
  <si>
    <t>Lösningen ska ha funktion för att skapa, ändra, ta bort och visa ett tjänstgöringsschema inkluderande arbetstid för personal på flera skolor.</t>
  </si>
  <si>
    <t>Lösningen ska ha funktion för att registrera utföraravtal samt uppgifter om vilka tjänster som omfattas av detta.</t>
  </si>
  <si>
    <t>Lösningen ska ha funktion för att ändra en organisation, så att vid uppdelning eller sammanslagning av organisation ska kommun och enhets data följa med.</t>
  </si>
  <si>
    <t>Lösningen ska ha funktion för att ändra en organisation vad gäller utförare så att en utförare kan delas upp i flera samt att flera utförare kan slås samman till en.</t>
  </si>
  <si>
    <t>Lösningen ska ha funktion för att ändra en organisation vad gäller enheter så att en  enhet kan delas upp i flera samt flera enheter kan slås samman till en.</t>
  </si>
  <si>
    <t>Lösningen ska ha funktion för att vid uppdelning eller sammanslagning av organisationer bibehålla organisatoriska enhetens information och data.</t>
  </si>
  <si>
    <t>Lösningen ska ha funktion för att ändra en organisation vad gäller en som enhet kan ha flera ansvariga eller att en person kan vara ansvarig för flera enheter, såsom rektorer.</t>
  </si>
  <si>
    <t>I lösningen ska förändringar till exempel i organisation eller tjänster, som ska gälla i framtiden, inte påverka organisation eller tjänster bakåt i tiden.</t>
  </si>
  <si>
    <t>I lösningen ska vid uppflyttning eller omflyttning av till exempel organisation och tjänster en historik säkerställas.</t>
  </si>
  <si>
    <t>Lösningen ska ha funktion för att skapa, ändra, ta bort och visa manuellt tilldelade personnummer, såsom TF-nummer, reservnummer och samordningsnummer.</t>
  </si>
  <si>
    <t>Lösningen ska ha funktion för att generera nytt TF-nummer till personer utan personnummer.</t>
  </si>
  <si>
    <t>Lösningen ska ha funktion för att skapa, ändra, ta bort och visa överklagan om placering.</t>
  </si>
  <si>
    <t>Lösningen ska ha funktion för att visa om person är placerad eller ej.</t>
  </si>
  <si>
    <t>Lösningen ska ha funktion för att visa oplacerade personers personnummer, adress, telefon, mail och senaste skolplacering.</t>
  </si>
  <si>
    <t>Lösningen ska ha funktion för att skapa, ändra, ta bort och visa olika typer av prislistor för samma kurs beroende på exempelvis upphandling.</t>
  </si>
  <si>
    <t>Lösningen ska ha en funktion för att med automatik skapa månadsvis fakturaunderlag utifrån satta betyg.</t>
  </si>
  <si>
    <t xml:space="preserve">Lösningen ska ha funktion för att skapa fakturaunderlag utifrån satta betyg och hur många timmar elev har närvarat. </t>
  </si>
  <si>
    <t>Lösningen ska ha funktion för att automatiskt importera information om studiebidrag från CSN.</t>
  </si>
  <si>
    <t xml:space="preserve">Lösningen ska ha funktion för att skapa, ändra, ta bort och visa elevuppgifter i intäktsfinansierade verksamheter, exempelvis SFI. </t>
  </si>
  <si>
    <t>Lösningen ska ha funktion för att skapa, ändra, ta bort och visa fristående och upphandlade verksamheters kontaktuppgifter.</t>
  </si>
  <si>
    <t>Lösningen ska ha funktion för att skapa, ändra, ta bort och visa adressuppgifter till skolor i andra kommuner.</t>
  </si>
  <si>
    <t>Lösningen ska ha funktion för att visa kostnader till exempel per lokal, skola och program.</t>
  </si>
  <si>
    <t>Lösningen ska ha funktion för att visa fördelning av olika kostnader per elev, såsom lokalkostnad.</t>
  </si>
  <si>
    <t xml:space="preserve">Lösningen ska ha funktion för att visa vilken läroplan elev läser. </t>
  </si>
  <si>
    <t>Lösningen ska ha funktion för att visa om en elev har modersmålsundervisning och i så fall vilket språk.</t>
  </si>
  <si>
    <t>Lösningen ska ha funktion för att skapa, ändra, ta bort och visa modersmålsträning, modersmålsundervisning,  studiehandledning och svenskt språkstöd som övriga tjänster.</t>
  </si>
  <si>
    <t>Lösningen ska ha funktion för att importera mål och centralt innehåll från Skolverket, till exempel kursmål.</t>
  </si>
  <si>
    <t>Lösningen ska ha funktion för att registrera mål och centralt innehåll från skolverket, till exempel kursmål.</t>
  </si>
  <si>
    <t xml:space="preserve">Lösningen ska ha funktion för att skapa, ändra, ta bort och visa nationella och lokala ämnes- och kurskoder från olika skolförordningar. </t>
  </si>
  <si>
    <t>Lösningen ska ha funktion för att ändra en enhet så den kan ha fler underliggande enheter från olika skolformer.</t>
  </si>
  <si>
    <t>Lösningen ska ha funktion för att skapa, ändra, ta bort och visa studievägar och programplaner för varje enhet.</t>
  </si>
  <si>
    <t>Lösningen ska ha funktion för att dela upp läsåret i flera perioder.</t>
  </si>
  <si>
    <t>Lösningen ska ha kontrollfunktion som gör att endast aktuella elever som inte har gjort studieuppehåll kan skriva prov.</t>
  </si>
  <si>
    <t>Lösningen ska ha funktion för att skilja på och visa betygsskalor från olika skolformer.</t>
  </si>
  <si>
    <t>I lösningen ska ersättare för vårdnadshavare såsom LVU-man och godman ha åtkomst till samma funktioner och information som barn/elevs vårdnadshavare.</t>
  </si>
  <si>
    <t xml:space="preserve">Lösningen ska ha funktion för handläggare, pedagog eller annan skolpersonal att registrera, visa, ändra och ta bort  avbrottsdatum och avbrotts-avvikelsekoder, exempelvis utökad, reducerad, avbrott och flyttat, för elev i grupp. </t>
  </si>
  <si>
    <t>Lösningen ska ha funktion för att för en tjänst ange vilka övriga tjänster som ej kan nyttjas under en och samma tid som den aktuella tjänsten.</t>
  </si>
  <si>
    <t>Lösningen ska ha funktion för att importera ämnen och kurser.</t>
  </si>
  <si>
    <t>Lösningen ska ha funktion för skapa, ändra, ta bort och visa olika typer av grupper såsom undervisnings-, mentors-, projekt-, klass-, kurs- och studiegrupp.</t>
  </si>
  <si>
    <t>Lösningen ska ha funktion för att skapa, ändra, ta bort och visa överklagan om ersättning.</t>
  </si>
  <si>
    <t>Lösningen ska ha funktion för att importera frånvaro/närvaro information.</t>
  </si>
  <si>
    <t>1.2.1.</t>
  </si>
  <si>
    <t>Visa registerinformation</t>
  </si>
  <si>
    <t>Lösningen ska ha funktion för att visa information i registret såsom elev, personal och platsinformation.</t>
  </si>
  <si>
    <t>Lösningen ska ha funktion för att  sammanställa elevers betyg utifrån till exempel grupptillhörighet, ämne, klass och mentorsgrupp.</t>
  </si>
  <si>
    <t xml:space="preserve">Lösningen ska ha funktion för att visa information om interkommunala elever som har avtal samt längden på avtalen. </t>
  </si>
  <si>
    <t>Lösningen ska ha funktion för att visa elevs restpunkter för olika moment, samt vilka mål de har uppnått.</t>
  </si>
  <si>
    <t>Lösningen ska ha funktion för att visa sammanställning av elevens alla betyg, omdömen, kurskod, betyg/omdöme, datum för betyg/omdöme, poäng på kurs, skola som satt betyg/omdöme och avvikelseorsak.</t>
  </si>
  <si>
    <t>Lösningen ska ha funktion för att jämföra elevens nationella provresultat och kursbetyg.</t>
  </si>
  <si>
    <t>Lösningen ska ha funktion för att skriva ut bevis för skolgång. Beviset ska exempelvis  innehålla uppgift om erhållen undervisningstid.</t>
  </si>
  <si>
    <t>Lösningen ska ha funktion för att manuellt översätta bevis för skolgång till andra språk, såsom engelska och finska.</t>
  </si>
  <si>
    <t xml:space="preserve">Lösningen ska ha funktion för att skriva ut översatta bevis för skolgång. </t>
  </si>
  <si>
    <t>Lösningen ska ha funktion för att visa planerade och genomförda möten mellan förskola/skolan och elever/vårdnadshavare såsom utvecklingssamtal, tid hos skolhälsovården och föräldramöten.</t>
  </si>
  <si>
    <t>Lösningen ska ha funktion för att kunna sammanställa antalet timmar en elev har förbrukat och räkna ut kvarvarande timmar.</t>
  </si>
  <si>
    <t>Lösningen ska ha funktion för att exportera nationella provresultat till exempelvis SCB.</t>
  </si>
  <si>
    <t>I lösningen ska ha funktion för att skriva ut och spara på separat fil, adressetiketter i olika etikettsformat.</t>
  </si>
  <si>
    <t>Lösningen ska ha funktion för att skapa statistik över fördefinierad tidsperiod på elevantal utifrån olika variabler såsom skola, studieväg, årskurs, klass och kursgrupp.</t>
  </si>
  <si>
    <t xml:space="preserve">Lösningen ska ha funktion för att via stadens standardiserade kanaler informera vårdnadshavare för de elever som enligt myndighetsbeslut är inskrivna på annan skola än den skola som har skolpliktsansvar för eleven. </t>
  </si>
  <si>
    <t xml:space="preserve">Lösningen ska ha funktion för att via stadens standardiserade kanaler informera rektor för de elever som enligt myndighetsbeslut är inskrivna på annan skola än den skola som har skolpliktsansvar för eleven. </t>
  </si>
  <si>
    <t>Lösningen ska ha funktion för att skapa, ändra, ta bort och visa information om skolans kölista för barnomsorg.</t>
  </si>
  <si>
    <t>1.2.2</t>
  </si>
  <si>
    <t>Registrera registerinformation</t>
  </si>
  <si>
    <t>Lösningen ska ha funktion för att registrera information såsom elev-, personal- och platsinformation.</t>
  </si>
  <si>
    <t>1.2.2.1</t>
  </si>
  <si>
    <t>Lösningen ska ha funktion för att registrera kommunen (Stockholm stad) och kommunens enheter.</t>
  </si>
  <si>
    <t>1.2.2.2</t>
  </si>
  <si>
    <t>Lösningen ska ha funktion för att registrera uppgifter gällande andra kommuner, såsom ersättningsnivåer.</t>
  </si>
  <si>
    <t>1.2.2.3</t>
  </si>
  <si>
    <t>Lösningen ska ha funktion för att registrera utförare.</t>
  </si>
  <si>
    <t>1.2.2.4</t>
  </si>
  <si>
    <t>Lösningen ska ha funktion för att registrera enheternas utbud, i form av tillhandahållna tjänster och kapacitet.</t>
  </si>
  <si>
    <t>1.2.2.5</t>
  </si>
  <si>
    <t>Lösningen ska ha funktion för att ange under vilken tid, dvs. datum   fr.o.m. - t.o.m. alternativt endast fr.o.m. (tillsvidare), en viss tjänst ingår i utbudet.</t>
  </si>
  <si>
    <t>1.2.2.6</t>
  </si>
  <si>
    <t>När en enhet skapas i lösningen ska ett enhetsnummer/kostnadsställe kunna knytas till enheten. Detta ska även kunna anpassas till en standard inom Stockholms stad.</t>
  </si>
  <si>
    <t>1.2.2.7</t>
  </si>
  <si>
    <t>I lösningen ska ett eller flera geografiska områden kunna knytas till en enhet.</t>
  </si>
  <si>
    <t>1.2.2.8</t>
  </si>
  <si>
    <t>Lösningen ska ha funktion för att för en tjänst ange vilka övriga tjänster som kan nyttjas under en och samma tid som den aktuella tjänsten.</t>
  </si>
  <si>
    <t>1.2.2.9</t>
  </si>
  <si>
    <t xml:space="preserve">Lösningen ska tillhandahålla en prislista så att tjänst kan kostnadssättas. </t>
  </si>
  <si>
    <t>1.2.2.10</t>
  </si>
  <si>
    <t>Lösningen ska ha funktion för att registrera individbaserad elevinformation baserad på skolform.</t>
  </si>
  <si>
    <t>1.2.2.11</t>
  </si>
  <si>
    <t xml:space="preserve">Lösningen ska ha funktion för att importera nyckelkodsområden och koppla dessa mot skolor. </t>
  </si>
  <si>
    <t>1.2.2.12</t>
  </si>
  <si>
    <t>1.2.2.13</t>
  </si>
  <si>
    <t>Lösningen ska ha funktion för att registrera praktikplats för elev.</t>
  </si>
  <si>
    <t>1.2.2.14</t>
  </si>
  <si>
    <t>Lösningen ska ha funktion för att registrera information om kursgrupp, såsom poäng, kod, klartext, nationell kurs eller ej och kärnämne.</t>
  </si>
  <si>
    <t>1.2.2.15</t>
  </si>
  <si>
    <t>Lösningen ska ha funktion för att importera ämnen, kurser och studievägar, såsom kursmål och antal ingående timmar för samtliga skolformer.</t>
  </si>
  <si>
    <t>1.2.2.16</t>
  </si>
  <si>
    <t>Lösningen ska ha funktion för att registrera skol-id, CSN- och SCB-kod per verksamhet.</t>
  </si>
  <si>
    <t>1.2.2.17</t>
  </si>
  <si>
    <t>1.2.2.18</t>
  </si>
  <si>
    <t>1.2.2.19</t>
  </si>
  <si>
    <t>1.2.2.20</t>
  </si>
  <si>
    <t>Lösningen ska ha funktion för att registrera om betyg är ett ersättningsbetyg, prövning eller utökad kurs.</t>
  </si>
  <si>
    <t>1.2.2.21</t>
  </si>
  <si>
    <t>Lösningen ska ha funktion för att registrera ämnen och kurser.</t>
  </si>
  <si>
    <t>1.2.2.22</t>
  </si>
  <si>
    <t xml:space="preserve">Lösningen ska ha funktion för att automatiskt importera information kopplat till lektion, schema och tjänstefördelning för respektive skola. </t>
  </si>
  <si>
    <t>1.2.2.23</t>
  </si>
  <si>
    <t xml:space="preserve">Lösningen ska ha funktion för att registrera filial/enhet till skola. </t>
  </si>
  <si>
    <t>Lösningen ska ha funktion för att registrera att förälder/hushåll har vårdnadsbidrag.</t>
  </si>
  <si>
    <t>1.2.3 - Ändra registerinformation</t>
  </si>
  <si>
    <t>1.2.3</t>
  </si>
  <si>
    <t>Ändra registerinformation</t>
  </si>
  <si>
    <t>Lösningen ska ha funktion för att ändra information i registret såsom elev, personal och platsinformation.</t>
  </si>
  <si>
    <t>1.2.3.1</t>
  </si>
  <si>
    <t>1.2.3.2</t>
  </si>
  <si>
    <t xml:space="preserve">Lösningen ska ha funktion för att bryta ned enheter till nya enheter i flera nivåer. </t>
  </si>
  <si>
    <t>1.2.3.3</t>
  </si>
  <si>
    <t>Lösningen ska ha funktion för att registrera omdömen, provresultat, även för nationella prov, samt betyg för den enskilde eleven.</t>
  </si>
  <si>
    <t>1.2.3.4</t>
  </si>
  <si>
    <t xml:space="preserve">Lösningen ska ha funktion för att skapa, ändra, ta bort och visa programplaner. </t>
  </si>
  <si>
    <t>1.2.4 - Hantera rapporter</t>
  </si>
  <si>
    <t>1.2.4</t>
  </si>
  <si>
    <t>Hantera rapporter</t>
  </si>
  <si>
    <t>Lösningen ska ha funktion för att skapa, ändra, ta bort och visa rapporter, statistik samt export av elev, personal och platsinformation.</t>
  </si>
  <si>
    <t>1.2.4.1</t>
  </si>
  <si>
    <t>Lösningen ska ha funktion för att visa statistik utifrån elev såsom sökt, intagen, antagen, avbrutit studier, avbrott för kurs, särskilda skäl, uteblivit från kursstart, studieaktiverad, betygsstatistik, avbrott, närvaro, anmälda från början / antagna som sedan slutför, antalet förstahandssökande, svårighetsgrad på kurser, nationella prov, trivselenkäter, antal anmälda, antal avbrott,  antal elever från fristående och kommunala skolor.</t>
  </si>
  <si>
    <t>1.2.4.2</t>
  </si>
  <si>
    <t>Lösningen ska ha funktion för att skapa rapporter och statistik baserat på exempelvis grupp-, klass-, enhets-, kurs-, elev-, skol- (beställare), lärarnivå , ålder, kön, hemspråk och studieväg.</t>
  </si>
  <si>
    <t>1.2.4.3</t>
  </si>
  <si>
    <t>Lösningen ska ha funktion för att generera rapporter och statistik per geografiskt område, såsom stadsdel.</t>
  </si>
  <si>
    <t>1.2.4.4</t>
  </si>
  <si>
    <t>Lösningen ska ha funktion för att via stadens standardiserade kanaler leverera statistik till olika intressenter, såsom lärare, skolledning, SCB, ekonomisystem och centrala avdelningar på utbildningsförvaltningen.</t>
  </si>
  <si>
    <t>1.2.4.5</t>
  </si>
  <si>
    <t xml:space="preserve">Lösningen ska ha funktion för att exportera statistik till andra system så att exempelvis centrala förvaltningar själva ska kunna ta ut statistik. 
</t>
  </si>
  <si>
    <t>1.2.4.6</t>
  </si>
  <si>
    <t>Lösningen ska ha funktion för att tillhandahålla fördefinierade mallar för statistikrapporter.</t>
  </si>
  <si>
    <t>1.2.4.7</t>
  </si>
  <si>
    <t>Lösningen ska ha funktion för att koppla statistik till andra verksamhetsmått för att till exempel kunna beräkna ytor och personal per elev.</t>
  </si>
  <si>
    <t>1.2.4.8</t>
  </si>
  <si>
    <t>Lösningen ska ha funktion för sammanställa och presentera statistikuppgifter baserat på ett antal olika urvalskriterier.</t>
  </si>
  <si>
    <t>1.2.4.9</t>
  </si>
  <si>
    <t xml:space="preserve">Lösningen ska ha funktion för att visa statistik över utbetalat verksamhetsstöd och socioekonomisk ersättning. </t>
  </si>
  <si>
    <t>1.2.4.10</t>
  </si>
  <si>
    <t>Lösningen ska ha funktion för automatisk export av statistik till stadens jämförservice så att vårdnadshavare kan jämföra olika skolor.</t>
  </si>
  <si>
    <t>1.2.4.11</t>
  </si>
  <si>
    <t xml:space="preserve">Lösningen ska ha funktion för att automatiskt exportera betygsstatistik minst en gång per termin för samtliga skolformer. </t>
  </si>
  <si>
    <t>1.2.4.12</t>
  </si>
  <si>
    <t>Lösningen ska ha funktion för att skapa närvarostatistik över elever med lång skolgång, till exempel SFI elever som har dålig progress och blir ej klara med kurs.</t>
  </si>
  <si>
    <t>1.2.4.13</t>
  </si>
  <si>
    <t>1.2.4.14</t>
  </si>
  <si>
    <t>Lösningen ska ha funktion för att skapa statistik över elever som saknar skolplacering uppdelad på skola, skolområde, skolform, jobbtorgsområde, stadsdelar och kommun.</t>
  </si>
  <si>
    <t>1.2.4.15</t>
  </si>
  <si>
    <t>1.2.4.16</t>
  </si>
  <si>
    <t>1.2.4.17</t>
  </si>
  <si>
    <t>Lösningen ska ha funktion för att skapa statistik över resultat (hur många har gått tillbaka till skola, till arbetet) för de olika aktiviteterna som utförts i syfte att få tillbaks elever till skolan/arbete uppdelad på skola, skolområde, skolform, jobbtorgsområde, stadsdelar och kommunen som helhet.</t>
  </si>
  <si>
    <t>1.2.4.18</t>
  </si>
  <si>
    <t>Lösningen ska ha funktion för att skapa statistik för uppföljning av olika parametrar i verksamheten såsom:
- frånvaroinformation över klasser eller elever,
- genomförda/ej genomförda utvecklingssamtal,
- omdömen,
- undervisningstid per elev, vid olika tidpunkter,
- jämförelse av undervisningstiden med den aktuella timplanen,
- antal elever eller personal per grupp,
- genomförda möten i olika fora,
- elevdokumentation</t>
  </si>
  <si>
    <t>1.2.4.19</t>
  </si>
  <si>
    <t>Lösningen ska ha funktion för uppföljning av barn/elev såsom skolresultat, kunskapsprogression och betyg.</t>
  </si>
  <si>
    <t>1.2.4.20</t>
  </si>
  <si>
    <t>Lösningen ska ha funktion för att visa uppföljning av måluppfyllelse, såsom kravnivåer för grundskolan och strävansmål för förskolan.</t>
  </si>
  <si>
    <t>1.2.4.21</t>
  </si>
  <si>
    <t>Lösningen ska ha funktion för resultatuppföljning i betygskatalog på skolnivå.</t>
  </si>
  <si>
    <t>1.2.4.22</t>
  </si>
  <si>
    <t>Hantera Rapporter</t>
  </si>
  <si>
    <t>1.2.4.23</t>
  </si>
  <si>
    <t>I lösningen ska uppföljning kunna ske efter givet urval av elever, såsom kön, ålder och placering i samband med fakturering.</t>
  </si>
  <si>
    <t>1.2.4.24</t>
  </si>
  <si>
    <t xml:space="preserve">Lösningen ska ha funktion för att visa hur elevtillströmningen ser ut mellan kommunala skolor och friskolor. </t>
  </si>
  <si>
    <t>1.2.4.25</t>
  </si>
  <si>
    <t>1.2.4.26</t>
  </si>
  <si>
    <t>Lösningen ska ha funktion för att ta ut ett antal standardblanketter, med förtryckta uppgifter hämtade ur personregister. Detta avser blanketter för: ansökan om plats i barnomsorg/grundskola-, ansökan om tjänst, till exempel språkval, elevens val eller modersmål-,  inhämtande av inkomstuppgifter-, uppsägning-, ansökan till andra verksamheter såsom fritidsklubbar, kulturskola, musikskola och kolloverksamhet.</t>
  </si>
  <si>
    <t>1.2.4.27</t>
  </si>
  <si>
    <t>Lösningen ska ha funktion för att med verksamhetens egna  blanketter göra informationsutskick. Utseendet på blanketterna ska kunna anpassas till fönsterkuvert.</t>
  </si>
  <si>
    <t>1.2.4.28</t>
  </si>
  <si>
    <t>Lösningen ska ha funktion för att exportera information till länets gemensamma elevdatabas (UEDB).</t>
  </si>
  <si>
    <t>1.2.4.29</t>
  </si>
  <si>
    <t>Lösningen ska ha funktion för att exportera information såsom skolgång, betyg och placering  till uppföljningssystem.</t>
  </si>
  <si>
    <t>1.2.4.30</t>
  </si>
  <si>
    <t>Lösningen ska ha funktion för att med automatik regelbundet exportera information, till exempelvis CSN.</t>
  </si>
  <si>
    <t>1.2.4.31</t>
  </si>
  <si>
    <t>Lösningen ska ha funktion för att importera information från länets gemensamma elevdatabas (UEDB).</t>
  </si>
  <si>
    <t>1.2.4.32</t>
  </si>
  <si>
    <t>Lösningen ska ha funktion för att importera information från intagningssystem och elevval.</t>
  </si>
  <si>
    <t>1.2.4.33</t>
  </si>
  <si>
    <t>1.2.4.34</t>
  </si>
  <si>
    <t>Lösningen ska ha en funktion för registerutdrag av personuppgifter, så att redovisning enligt PUL paragraf 26  kan tillgodoses.</t>
  </si>
  <si>
    <t>1.2.4.35</t>
  </si>
  <si>
    <t>1.2.4.36</t>
  </si>
  <si>
    <t>Lösningen ska ha funktion för att skapa rapport med information såsom: upptagningsområde, skolplacering, nyckelkodsområde, årskurs, geografiskt område, kommundel och skolplaceringsområde.</t>
  </si>
  <si>
    <t>1.2.4.37</t>
  </si>
  <si>
    <t xml:space="preserve">Lösningen ska ha funktion för att visa en sammanställning över grundskolans sammantagna beställning av undervisning inom ett visst språk. </t>
  </si>
  <si>
    <t>1.2.4.38</t>
  </si>
  <si>
    <t>1.2.4.39</t>
  </si>
  <si>
    <t>Lösningen ska ha funktion för att exportera information om elever tillhörande en kursgrupp där utbetalning av anslag baseras på elevers närvaro.</t>
  </si>
  <si>
    <t>1.3.0.1</t>
  </si>
  <si>
    <t>Lösningen ska ha funktion för att skapa, kopiera, ändra och ta bort grupper.</t>
  </si>
  <si>
    <t>1.3.0.2</t>
  </si>
  <si>
    <t>Lösningen ska ha funktion för skapa, ändra, ta bort och visa behovsgrupper för till exempel gymnasiesärskoleelever.</t>
  </si>
  <si>
    <t>1.3.0.3</t>
  </si>
  <si>
    <t>Lösningen ska ha funktion för att byta start- och slutdatum på flera grupper samtidigt.</t>
  </si>
  <si>
    <t>1.3.0.4</t>
  </si>
  <si>
    <t xml:space="preserve">I lösningen ska flera kursgrupper kunna kopplas till en undervisningsgrupp. </t>
  </si>
  <si>
    <t>1.3.0.5</t>
  </si>
  <si>
    <t>1.3.0.6</t>
  </si>
  <si>
    <t>Lösningen ska ha funktion för att skapa, ändra, ta bort och visa kursgrupper kopplade till kurskod per enhet med olika start- och slutdatum.</t>
  </si>
  <si>
    <t>1.3.0.7</t>
  </si>
  <si>
    <t>Lösningen ska visa information såsom poäng och ersättningsnivå kopplat till unik kursgrupp/kursgruppsplats.</t>
  </si>
  <si>
    <t>1.3.0.8</t>
  </si>
  <si>
    <t>Lösningen ska ha funktion för att knyta, utan att det är obligatoriskt, följande till kursgruppen:
- elever
- lärare
- undervisningsskola
- undervisningslokal
- undervisningstid och dag</t>
  </si>
  <si>
    <t>1.3.0.9</t>
  </si>
  <si>
    <t>1.3.0.10</t>
  </si>
  <si>
    <t>1.3.0.11</t>
  </si>
  <si>
    <t>Lösningen ska ha funktion för placering av barn/elev via urval från grupp.</t>
  </si>
  <si>
    <t>1.3.0.12</t>
  </si>
  <si>
    <t>Lösningen ska ha funktion för placering av barn/elev via  barn/elevs personnummer.</t>
  </si>
  <si>
    <t>1.3.0.13</t>
  </si>
  <si>
    <t>I lösningen ska alla uppgifter på ansökan kunna registreras, såsom vårdnadshavare, elev, prioritet, tjänst, omfattning, starttid, eventuell sluttid, utförare,  särskilda insatser och alternativa önskemål.</t>
  </si>
  <si>
    <t>1.3.0.14</t>
  </si>
  <si>
    <t>1.3.0.15</t>
  </si>
  <si>
    <t>Om ansökan avser tjänst som ej får nyttjas samtidigt som en annan tjänst som eleven redan nyttjar, ska varning ges i lösningen.</t>
  </si>
  <si>
    <t>1.3.0.16</t>
  </si>
  <si>
    <t>I lösningen ska information från eventuell behovsanalys kopplas ihop med placeringen.</t>
  </si>
  <si>
    <t>1.3.0.17</t>
  </si>
  <si>
    <t>Lösningen ska ha funktion för behörighetskontroll vid placering av elev till olika skolor, program och kurser. Hanteringen ska inkludera elev som egentligen inte är behörig men som ska antas ändå.</t>
  </si>
  <si>
    <t>1.3.0.18</t>
  </si>
  <si>
    <t>Lösningen ska ha funktion för att skicka ut information om datum för första kursstart via stadens standardiserade kanaler.</t>
  </si>
  <si>
    <t>1.3.0.19</t>
  </si>
  <si>
    <t>Lösningen ska ha funktion för att ha kurser utan slutdatum.</t>
  </si>
  <si>
    <t>1.3.0.20</t>
  </si>
  <si>
    <t>Lösningen ska ha funktion för att en elev kan göra flera avbrott på samma kurs.</t>
  </si>
  <si>
    <t>1.3.0.21</t>
  </si>
  <si>
    <t>1.3.0.22</t>
  </si>
  <si>
    <t>I lösningen ska det för elever mottagna i särskolan, kunna anges klasstyp som exempelvis grundsärskola och träningsskola.</t>
  </si>
  <si>
    <t>1.3.0.23</t>
  </si>
  <si>
    <t>Lösningen ska ha funktion för att skapa, ändra, ta bort och visa avvikelser från köbeslut. Avvikelsen ska kunna dokumenteras.</t>
  </si>
  <si>
    <t>1.3.0.24</t>
  </si>
  <si>
    <t>Lösningen ska ha funktion för att skapa, ändra, ta bort och visa klassplacering.</t>
  </si>
  <si>
    <t>1.3.0.25</t>
  </si>
  <si>
    <t>I lösningen ska en elev bara kunna vara inskriven på en grundskola vid varje enskilt tillfälle.</t>
  </si>
  <si>
    <t>1.3.0.26</t>
  </si>
  <si>
    <t>1.3.0.27</t>
  </si>
  <si>
    <t>1.3.0.28</t>
  </si>
  <si>
    <t>I lösningen ska uppgift om en preliminär uppsägning kunna användas för att ge en korrekt bild av utnyttjandegraden och antalet tillgängliga platser hos enheten.</t>
  </si>
  <si>
    <t>1.3.0.29</t>
  </si>
  <si>
    <t>Lösningen ska ha funktion för att skapa, ändra, ta bort och visa information om anordnares utbud.</t>
  </si>
  <si>
    <t>1.3.0.30</t>
  </si>
  <si>
    <t xml:space="preserve">Lösningen ska ha funktion för att visa vad anordnare har för utbud av tillval och kunna välja tillvalsutbud. </t>
  </si>
  <si>
    <t>1.3.0.31</t>
  </si>
  <si>
    <t>Lösningen ska ha funktion för att barn/elev kan nyttja en tjänst hos annan utförare och/eller annan enhet under en kortare tid, samtidigt som ”ordinarie” tjänst behålls som vilande.</t>
  </si>
  <si>
    <t>1.3.0.32</t>
  </si>
  <si>
    <t>Lösningen ska ha funktion för att skapa, ändra, ta bort och visa andra val av förskola än kommunal förskola, såsom fristående förskola och familjedaghem.</t>
  </si>
  <si>
    <t>1.3.0.33</t>
  </si>
  <si>
    <t>1.3.0.34</t>
  </si>
  <si>
    <t>Lösningen ska ha funktion för att söka efter nyfödda syskon till placerade barn. Lösningen ska uppdatera med datum då barn måste gå ned på deltid enligt stadens regelverk.</t>
  </si>
  <si>
    <t>1.3.1 - Hantera prognos</t>
  </si>
  <si>
    <t>1.3.1</t>
  </si>
  <si>
    <t>Hantera prognos</t>
  </si>
  <si>
    <t>Lösningen ska ha funktion för att skapa olika prognostyper.</t>
  </si>
  <si>
    <t>1.3.1.1</t>
  </si>
  <si>
    <t>Lösningen ska ha funktion för att göra simuleringar av utfall före och efter provvalen.</t>
  </si>
  <si>
    <t>1.3.1.2</t>
  </si>
  <si>
    <t>Lösningen ska ha funktion för att göra simuleringar över plats och personalbehov.</t>
  </si>
  <si>
    <t>1.3.1.3</t>
  </si>
  <si>
    <t>1.3.1.4</t>
  </si>
  <si>
    <t xml:space="preserve">Lösningen ska funktion för att skapa prognoser baserade på tidigare års barn/elevunderlag och utbetalda ersättningar. </t>
  </si>
  <si>
    <t>1.3.1.5</t>
  </si>
  <si>
    <t>1.3.2 - Visa placering</t>
  </si>
  <si>
    <t>1.3.2</t>
  </si>
  <si>
    <t>Visa placering</t>
  </si>
  <si>
    <t>Lösningen ska ha funktion för att visa vilka platser som finns tillgängliga samt tilldela placering för elev.</t>
  </si>
  <si>
    <t>1.3.2.1</t>
  </si>
  <si>
    <t>Lösningen ska ha funktion för att visa de barn som står i kö i annan stadsdelsförvaltning.</t>
  </si>
  <si>
    <t>1.3.2.2</t>
  </si>
  <si>
    <t>Lösningen ska ha funktion för att visa kölistor, sammanlagda samt per skola.</t>
  </si>
  <si>
    <t>1.3.2.3</t>
  </si>
  <si>
    <t>1.3.2.4</t>
  </si>
  <si>
    <t>1.3.2.5</t>
  </si>
  <si>
    <t>Lösningen ska ha funktion för att sammanställa samtliga enheter som är med i den gemensamma kön.</t>
  </si>
  <si>
    <t>1.3.2.6</t>
  </si>
  <si>
    <t>I lösningen ska anordnare få information om att status har ändrats på placering såsom uppsagd, har tackat nej till erbjudande, passivt nej och "massuppsagd".</t>
  </si>
  <si>
    <t>1.3.2.7</t>
  </si>
  <si>
    <t>Lösningen ska ha funktion för anordnare att kunna välja åldersgrupp och hur många platser som ska erbjudas per grupp.</t>
  </si>
  <si>
    <t>1.3.2.8</t>
  </si>
  <si>
    <t>1.3.2.9</t>
  </si>
  <si>
    <t>Vid avslut av en placering ska det i lösningen framgå om barn/elev är inskriven på någon annan tjänst samt på vilken enhet och hos vilken utförare.</t>
  </si>
  <si>
    <t>1.3.2.10</t>
  </si>
  <si>
    <t>Lösningen ska ha funktion för att exportera antalet placerade per anordnare.</t>
  </si>
  <si>
    <t>1.3.2.11</t>
  </si>
  <si>
    <t xml:space="preserve">Lösningen ska ha funktion för att visa när antal platser för en enhet förändras samt med hur många platser (historik på antal tillåtna platser). </t>
  </si>
  <si>
    <t>1.3.2.12</t>
  </si>
  <si>
    <t>Lösningen ska ha funktion för utskick av kallelseinformation såsom skol- och kursinformation och kolloverksamhet.</t>
  </si>
  <si>
    <t>1.3.2.13</t>
  </si>
  <si>
    <t>I lösningen ska det vid utskick vara möjligt att göra egna urval av mottagare, såsom  till vårdnadshavare för samtliga sexåringar inom aktuellt område eller samtliga elever inom ett geografiskt område som har läst franska. Utskick ska ske via stadens standardiserade kanaler.</t>
  </si>
  <si>
    <t>1.3.2.14</t>
  </si>
  <si>
    <t xml:space="preserve">I lösningen ska anordnarna under ansökningstiden kunna se hur många som söker till kurserna och hur kurserna fylls på kontinuerligt. </t>
  </si>
  <si>
    <t>1.3.2.15</t>
  </si>
  <si>
    <t>I lösningen ska funktion finnas för att sortera och söka ansökningar baserat på till exempel datum och status (mottagen, bedömd, åtgärdad).</t>
  </si>
  <si>
    <t>1.3.2.16</t>
  </si>
  <si>
    <t>Lösningen ska ha funktion för att ansökningar samlas i en ”inkorg” i avvaktan på att placeras. Denna inkorg ska utgöra en eventuell kö till vissa tjänster.</t>
  </si>
  <si>
    <t>1.3.2.17</t>
  </si>
  <si>
    <t>Lösningen ska ha funktion för export av antagningsinformation. Formatet ska kunna anpassas för varje skolform.</t>
  </si>
  <si>
    <t>1.3.2.18</t>
  </si>
  <si>
    <t>I lösningen ska information om fritidshem och fritidsklubbar och dess avgifter finnas.</t>
  </si>
  <si>
    <t>1.3.2.19</t>
  </si>
  <si>
    <t>1.3.2.20</t>
  </si>
  <si>
    <t>Lösningen ska ha en bevakningsfunktion som under garantitiden för en ansökan bevakar att erbjudande om tjänst görs innan garantitiden löpt ut.</t>
  </si>
  <si>
    <t>1.3.2.21</t>
  </si>
  <si>
    <t>I lösningen ska det synas hur många platser som finns lediga på varje kurs eller grupp såsom i  förskola och vuxenutbildning.</t>
  </si>
  <si>
    <t>1.3.2.22</t>
  </si>
  <si>
    <t xml:space="preserve">I lösningen ska anordnare inför kursstart få all information om eleven såsom information om vilka kurser eleven blivit antagen till, när de startar respektive slutar och kursgrupp. </t>
  </si>
  <si>
    <t>1.3.2.23</t>
  </si>
  <si>
    <t>I lösningen ska anordnare kunna se information om anordnaren, såsom leverantörsnummer, organisationsnummer, anordnarnamn, bolagsform, postadress, e-post, postgiro/bankgiro, telefonnummer,  clearingnummer och kontonummer.</t>
  </si>
  <si>
    <t>1.3.2.24</t>
  </si>
  <si>
    <t>I lösningen ska anordnare kunna se information om egen enhet såsom enhetsnr, enhetsnamn, besöksadress, postadress, kontaktperson, telefon, mobiltelefon, e-post, hemsida, förskolechef, handläggare, inriktning, avdelningar, antal anmälda platser, antal godkända platser och enhetens logotyp.</t>
  </si>
  <si>
    <t>1.3.2.25</t>
  </si>
  <si>
    <t>Lösningen ska ha funktion för handläggare att visa information om anordnare, såsom organisationsnummer,  anordnarnamn, (leverantörsnamn) bolagsform, postadress, e-post, postgiro/bankgiro, telefon, clearingnummer och kontonummer.</t>
  </si>
  <si>
    <t>1.3.2.26</t>
  </si>
  <si>
    <t>Då en elev avslutar skolan på en viss enhet ska man i lösningen kunna ange på vilken enhet och hos vilken utförare, om annan än tidigare, eleven fortsätter.</t>
  </si>
  <si>
    <t>1.3.2.27</t>
  </si>
  <si>
    <t>Lösningen ska ha funktion för att visa beläggningen för en enhet, totalt för utföraren samt hur mycket ledig kapacitet som finns.</t>
  </si>
  <si>
    <t>1.3.2.28</t>
  </si>
  <si>
    <t>Lösningen ska ha funktion för att skicka meddelande såsom beslut om ändrad vistelsetid, bekräfta uppsägning av plats (med motiv för uppsägning), bekräfta ny placering av plats, ansökan registrerats,  köplacering är gjord, erbjudande om tjänst och dags att uppdatera inkomstuppgifter till vårdnadshavare via någon av stadens standardiserade kanaler.</t>
  </si>
  <si>
    <t>1.3.2.29</t>
  </si>
  <si>
    <t>Lösningen ska ha funktion för att visa vilka som fick förstahandsval av skola och vilka som blev placerade på skola.</t>
  </si>
  <si>
    <t>1.3.2.30</t>
  </si>
  <si>
    <t>1.3.4 - Ändra placering</t>
  </si>
  <si>
    <t>1.3.4</t>
  </si>
  <si>
    <t>Ändra placering</t>
  </si>
  <si>
    <t>Lösningen ska ha funktion för att ändra placering vid olika händelser så som studieuppehåll och uppsägning.</t>
  </si>
  <si>
    <t>1.3.4.3</t>
  </si>
  <si>
    <t>Lösningen ska ha funktion för att upphäva en preliminär uppsägning.</t>
  </si>
  <si>
    <t>1.3.4.4</t>
  </si>
  <si>
    <t>Vid avslut av en placering i lösningen ska det framgå om barn/elev är inskrivet på någon annan tjänst samt på vilken enhet och hos vilken utförare.</t>
  </si>
  <si>
    <t>1.3.4.5</t>
  </si>
  <si>
    <t>I samband med att datum för uppsägning passeras ska uppsägning kunna ske automatiskt i lösningen.</t>
  </si>
  <si>
    <t>1.3.4.6</t>
  </si>
  <si>
    <t xml:space="preserve">Lösningen ska ha funktion för att samtliga vårdnadshavare ska kunna anmäla uppsägning av placering. </t>
  </si>
  <si>
    <t>1.3.4.7</t>
  </si>
  <si>
    <t xml:space="preserve">I lösningen ska funktion finnas för att anordnare ska kunna registrera uppsägning av placering på sin enhet. Anordnare ska kunna registrera kommentar/motiv till uppsägning. </t>
  </si>
  <si>
    <t>1.3.4.8</t>
  </si>
  <si>
    <t xml:space="preserve">I lösningen ska funktion finnas för att handläggare ska kunna registrera uppsägning av placering (med kommentar/motiv) för barn/elev på sin enhet. </t>
  </si>
  <si>
    <t>1.3.4.9</t>
  </si>
  <si>
    <t>I lösningen ska funktion finnas för att anordnare ska kunna ändra uppsägningsdatum. Detta kan bli aktuellt då massuppsägning har genomförts av staden och anordnare markerar undantag från den generella uppsägningen.</t>
  </si>
  <si>
    <t>1.3.4.10</t>
  </si>
  <si>
    <t>Lösningen ska ha funktion för att stödja massuppsägning per angivet datum av placering av alla barn/elever i viss ålder. Detta är aktuellt då staden behöver säga upp barn/elever inför skolstart.</t>
  </si>
  <si>
    <t>1.3.4.11</t>
  </si>
  <si>
    <t>Lösningen ska ha funktion för att på ett enhetligt sätt att säga upp fritidsplats.</t>
  </si>
  <si>
    <t>1.3.4.12</t>
  </si>
  <si>
    <t>I lösningen ska funktion finnas för att samtliga vårdnadshavare för ett barn/elev måste godkänna uppsägning av plats i grundskolan och förskolan.</t>
  </si>
  <si>
    <t>1.3.4.13</t>
  </si>
  <si>
    <t xml:space="preserve">I lösningen ska funktion finnas för att när en tjänst upphör ska utföraren, om den är annan än den som gör uppsägningen, uppmärksammas på detta. Utföraren ska få kännedom om detta via någon av stadens standardiserade kanaler. </t>
  </si>
  <si>
    <t>1.3.4.14</t>
  </si>
  <si>
    <t xml:space="preserve">Lösningen ska ha funktion för att avregistrera en ansökan. </t>
  </si>
  <si>
    <t>1.3.4.15</t>
  </si>
  <si>
    <t>Lösningen ska ha funktion för att automatiskt avregistrera ansökan om den som avses avlider.</t>
  </si>
  <si>
    <t>1.3.4.16</t>
  </si>
  <si>
    <t>Lösningen ska ha funktion för placering och borttag av elev från skola utifrån CSN-koder.</t>
  </si>
  <si>
    <t>1.3.4.17</t>
  </si>
  <si>
    <t xml:space="preserve">I lösningen ska det för skolformer som är obligatoriska inte vara möjligt att avregistrera en elev från en skola utan att den har fått en ny placering. </t>
  </si>
  <si>
    <t>1.3.4.18</t>
  </si>
  <si>
    <t>1.3.4.19</t>
  </si>
  <si>
    <t>Lösningen ska ha funktion för att genomföra omprövningar av köplaceringar.</t>
  </si>
  <si>
    <t>1.3.4.20</t>
  </si>
  <si>
    <t>Lösningen ska ha funktion för reservantagning samt hantering av byte av skola.</t>
  </si>
  <si>
    <t>1.3.4.21</t>
  </si>
  <si>
    <t>1.3.4.22</t>
  </si>
  <si>
    <t>Om en elev byter skola ska det i lösningen vara möjligt att ange vilken undervisningstid per ämne som eleven hittills erhållit.</t>
  </si>
  <si>
    <t>1.3.4.23</t>
  </si>
  <si>
    <t>Lösningen ska ha funktion för att skapa kursgrupper med elever från olika skolor.</t>
  </si>
  <si>
    <t>1.3.4.24</t>
  </si>
  <si>
    <t>Lösningen ska ha funktion för att anordnare ska kunna bekräfta kursgrupper.</t>
  </si>
  <si>
    <t>1.3.4.25</t>
  </si>
  <si>
    <t>Lösningen ska ha funktion för att redigera en hel grupps tjänster vid uppflyttning av en hel grupp till exempel alla elever som har franska skolår 7 får istället franska skolår 8.</t>
  </si>
  <si>
    <t>1.3.4.26</t>
  </si>
  <si>
    <t>Lösningen ska ha funktion för att förlänga tjänster, enskilda eller i grupp, för en viss tid, till exempel att alla elever som hade gymnastik förra året får det nästa år också.</t>
  </si>
  <si>
    <t>1.3.4.27</t>
  </si>
  <si>
    <t>1.3.4.28</t>
  </si>
  <si>
    <t>1.3.4.29</t>
  </si>
  <si>
    <t>Lösningen ska ha funktion för att redigera tjänsterna för en del av en grupp, exempelvis att för utpekade elever byta en tjänst till en annan.</t>
  </si>
  <si>
    <t>1.3.4.30</t>
  </si>
  <si>
    <t>Lösningen ska ha funktion för att redigera tjänster, exempelvis ge helt individuella kombinationer av tjänster avseende en enskild elev.</t>
  </si>
  <si>
    <t>1.3.4.31</t>
  </si>
  <si>
    <t>1.3.4.32</t>
  </si>
  <si>
    <t>1.3.4.33</t>
  </si>
  <si>
    <t>Lösningen ska ha funktion för att välja om dubbelbokning ska vara möjligt eller inte på en resurs.</t>
  </si>
  <si>
    <t>1.3.4.34</t>
  </si>
  <si>
    <t>I lösningen ska anordnare kunna ändra information för anordnare, såsom firmatecknare, e-post, postgiro/bankgiro, telefonnummer, clearingnummer och kontonummer.</t>
  </si>
  <si>
    <t>1.3.4.35</t>
  </si>
  <si>
    <t>I lösningen ska anordnare kunna ändra information för enhet, såsom kontaktperson, telefonnummer (för enhet eller kontaktperson), mobiltelefon, e-post, hemsida, avdelningsnamn och antal anmälda platser.</t>
  </si>
  <si>
    <t>1.3.4.36</t>
  </si>
  <si>
    <t>Lösningen ska ha funktion för handläggare att ändra information för anordnare, såsom organisationsnummer,  anordnarnamn, (leverantörsnamn) bolagsform, postadress, e-post, postgiro/bankgiro, telefon, clearingnummer och kontonummer.</t>
  </si>
  <si>
    <t>1.3 Platshantering</t>
  </si>
  <si>
    <t>Detta funktionella område stödjer stadens kö- och platshantering inklusive simulering, placering, erbjudande av plats, intagningsadministration och hantering av platsantal.</t>
  </si>
  <si>
    <t>1.4 Ersättningshantering</t>
  </si>
  <si>
    <t>Detta funktionella område stödjer hantering av interkommunal ersättning  samt ersättningsutbetalningar till friskolor och enheter i kommunal regi.</t>
  </si>
  <si>
    <t>1.4.0.1</t>
  </si>
  <si>
    <t>1.4.0.2</t>
  </si>
  <si>
    <t>1.4.0.3</t>
  </si>
  <si>
    <t>Lösningen ska ha funktion för att skapa en ansökan om ersättning kopplat till en enhet utifrån ersättningstyp, såsom hyreskompensation.</t>
  </si>
  <si>
    <t>1.4.0.4</t>
  </si>
  <si>
    <t>När ett ärende skapats för en ersättningsansökan ska det i lösningen framgå ersättningstyp och ansökningsstatus (Under arbete, Godkänd, Avslagen).</t>
  </si>
  <si>
    <t>1.4.0.5</t>
  </si>
  <si>
    <t>Lösningen ska ha funktion för att koppla en ansökan om ersättning av en viss ersättningstyp till en handläggare. Då en ansökan eller uppsägning av en placering inkommer med ersättning kopplad till sig ska aktuell handläggare informeras om detta.</t>
  </si>
  <si>
    <t>1.4.0.6</t>
  </si>
  <si>
    <t>Lösningen ska ha funktion för att skapa en eller flera ersättningar kopplad till en befintlig placering på en enhet, ersättningstypen ska vara valbar utifrån fördefinierade val.</t>
  </si>
  <si>
    <t>1.4.0.7</t>
  </si>
  <si>
    <t>Lösningen ska ha funktion för att införa nya ersättningstyper och dess regelverk.</t>
  </si>
  <si>
    <t>1.4.0.8</t>
  </si>
  <si>
    <t>Lösningen ska ha funktion för att skapa, ändra, ta bort och visa utbetalning av ersättning till enskild utförare med fördefinierad kontering av kostnaden.</t>
  </si>
  <si>
    <t>1.4.0.9</t>
  </si>
  <si>
    <t>Lösningen ska ha funktion för att vid skolbyte skapa underlag för ekonomisk ersättning till den tillfälliga skolan.</t>
  </si>
  <si>
    <t>1.4.0.10</t>
  </si>
  <si>
    <t>Lösningen ska ha funktion för att välja bort att en enhet ska få ersättning för en elev.</t>
  </si>
  <si>
    <t>1.4.0.11</t>
  </si>
  <si>
    <t>Lösningen ska ha funktion för komvuxersättning, det vill säga betalt per betygssatt verksamhetspoäng, inte per elev.</t>
  </si>
  <si>
    <t>1.4.0.12</t>
  </si>
  <si>
    <t>Lösningen ska ha funktion för att ersättning inom komvux och SFI ska kunna konfigureras avseende utbetalningar.</t>
  </si>
  <si>
    <t>1.4.0.13</t>
  </si>
  <si>
    <t xml:space="preserve">Lösningen ska ha funktion för att göra rimlighetskontroll av samtliga uppgifter i en ansökan. </t>
  </si>
  <si>
    <t>1.4.0.14</t>
  </si>
  <si>
    <t>Lösningen ska ha funktion för att beräkna fram ett snitt gällande föräldraavgifter på en enhet.</t>
  </si>
  <si>
    <t>1.4.0.15</t>
  </si>
  <si>
    <t>Lösningen ska ha funktion för att registrera stadens snitt gällande avgiftskompensation.</t>
  </si>
  <si>
    <t>1.4.0.16</t>
  </si>
  <si>
    <t>1.4.0.17</t>
  </si>
  <si>
    <t>1.4.0.18</t>
  </si>
  <si>
    <t>1.4.0.19</t>
  </si>
  <si>
    <t>Lösningen ska ha funktion för att om så behövs tilldela ett unikt diarienummer för inskickade handlingar.</t>
  </si>
  <si>
    <t>1.4.0.20</t>
  </si>
  <si>
    <t>Lösningen ska ha funktion för att skapa, ändra, ta bort och visa ersättningar för barn/elev såsom diplomatbarn, IB-elever, asylsökande och EU-medborgare.</t>
  </si>
  <si>
    <t>1.4.0.21</t>
  </si>
  <si>
    <t>Lösningen ska ha funktion för att visa prislista över de olika språk som Språkcentrum tillhandahåller.</t>
  </si>
  <si>
    <t>1.4.0.22</t>
  </si>
  <si>
    <t xml:space="preserve">Lösningen ska ha funktion för att skapa ekonomiska prognoser. </t>
  </si>
  <si>
    <t>1.4.0.23</t>
  </si>
  <si>
    <t>1.4.0.24</t>
  </si>
  <si>
    <t xml:space="preserve">Då tillstånd att bedriva enskild verksamhet eller skolverksamhet upphör ska det i lösningen finnas funktion för att avregistrera utföraren. </t>
  </si>
  <si>
    <t>1.4.0.25</t>
  </si>
  <si>
    <t>Lösningen ska ha funktion för att skapa underlag för avstämning av skuld och fordran när tillstånd att bedriva enskild verksamhet eller skolverksamhet upphör.</t>
  </si>
  <si>
    <t>1.4.0.26</t>
  </si>
  <si>
    <t>Lösningen ska ha funktion för utskrift av utbetalningsspecifikation. På specifikationen ska information såsom bidragsgrundande uppgifter och utbetalat belopp visas. </t>
  </si>
  <si>
    <t>1.4.0.27</t>
  </si>
  <si>
    <t xml:space="preserve">Lösningen ska ha funktion för att markera att utbetalning till en leverantör inte ska ske. </t>
  </si>
  <si>
    <t>1.4.0.28</t>
  </si>
  <si>
    <t xml:space="preserve">Lösningen ska ha funktion för att skapa utbetalningar som innehåller till exempel ersättningstyp, placering, enhet, anordnare, utbetalningsdatum och belopp. </t>
  </si>
  <si>
    <t>1.4.0.29</t>
  </si>
  <si>
    <t xml:space="preserve">Lösningen ska ha funktion för att handläggare ska kunna genomföra utbetalning även om markering finns att utbetalning inte ska ske. </t>
  </si>
  <si>
    <t>1.4.0.30</t>
  </si>
  <si>
    <t>Lösningen ska ha funktion för att ange vilka ersättningstyper och geografiska områden som ekonomisk prognos gäller.</t>
  </si>
  <si>
    <t>1.4.1 - Registrera ansökan</t>
  </si>
  <si>
    <t>1.4.1</t>
  </si>
  <si>
    <t>Registrera ansökan</t>
  </si>
  <si>
    <t>Lösningen ska ha funktion för att stödja registrering av olika typer av ersättningsansökningar. Registrering ska kunna vara manuell eller automatisk.</t>
  </si>
  <si>
    <t>1.4.1.1</t>
  </si>
  <si>
    <t>Lösningen ska ha funktion för att registrera prislista för interkommunal ersättning och de tjänster som tillhandahålls.</t>
  </si>
  <si>
    <t>1.4.1.2</t>
  </si>
  <si>
    <t>Lösningen ska ha funktion för att registrera takhyran för en eller flera ersättningsperioder.</t>
  </si>
  <si>
    <t>1.4.1.3</t>
  </si>
  <si>
    <t>Lösningen ska ha funktion för att registrera belopp per åldersgrupp och stadsdel för ersättningstypen Socioekonomisk tilldelning. Tilldelningen ska vara gällande för en specifik ersättningsperiod.</t>
  </si>
  <si>
    <t>1.4.1.4</t>
  </si>
  <si>
    <t>Lösningen ska ha funktion för att koppla en ansökan för ersättning till en enhet eller placering på en enhet. Ersättningstypen ska vara valbar bland aktuella typer.</t>
  </si>
  <si>
    <t>1.4.1.5</t>
  </si>
  <si>
    <t>Lösningen ska ha funktion för att registrera behovsgrupper.</t>
  </si>
  <si>
    <t>1.4.1.6</t>
  </si>
  <si>
    <t>Lösningen ska ha funktion för att bifoga digitala handlingar såsom läkarintyg, personbevis, OB-tid och arbetsgivarintyg i en ansökan.</t>
  </si>
  <si>
    <t>1.4.1.7</t>
  </si>
  <si>
    <t>Lösningen ska ha funktion för att bekräfta registrerad ansökan och gjorda val. Detta ska ske via stadens standardiserade kanaler som angivits för respektive vårdnadshavare.</t>
  </si>
  <si>
    <t>1.4.1.8</t>
  </si>
  <si>
    <t>Lösningen ska ha funktion för att vårdnadshavare ska kunna ansöka om ändrad hel- eller deltidsomsorg för barn.</t>
  </si>
  <si>
    <t>1.4.1.9</t>
  </si>
  <si>
    <t>Lösningen ska ha funktion för att vårdnadshavare ska kunna ange/markera särskilda skäl för ansökan om barnomsorg. Detta gäller till exempel när adress i Stockholm saknas (folkbokförings- eller ny adress).</t>
  </si>
  <si>
    <t>1.4.1.10</t>
  </si>
  <si>
    <t>Lösningen ska ha funktion för att vårdnadshavare ska kunna ange att barn är i behov av särskilt stöd.</t>
  </si>
  <si>
    <t>1.4.1.11</t>
  </si>
  <si>
    <t>Lösningen ska funktion för att komplettera saknade uppgifter såsom enhetsuppgifter, inloggad användare (ansvarig för ansökan) och datum.</t>
  </si>
  <si>
    <t>1.4.1.12</t>
  </si>
  <si>
    <t xml:space="preserve">Lösningen ska ha funktion för att skapa, ändra, ta bort och visa olika ersättningstyper såsom BiBaSS och barnomsorg, obekväm arbetstid, avgiftskompensation, hyreskompensation och stimulansbidrag. </t>
  </si>
  <si>
    <t>1.4.1.13</t>
  </si>
  <si>
    <t xml:space="preserve">Lösningen ska ha funktion för att registrera ersättningsperiod, perioder ska vara engångs-, månads-, kvartals-, termins- och årsvisa. </t>
  </si>
  <si>
    <t>1.4.2 - Titta på ersättning</t>
  </si>
  <si>
    <t>1.4.2</t>
  </si>
  <si>
    <t>Titta på ersättning</t>
  </si>
  <si>
    <t>Lösningen ska ha funktion för att visa beslutad ersättning samt skapa/exportera fakturaunderlag.</t>
  </si>
  <si>
    <t>1.4.2.1</t>
  </si>
  <si>
    <t>Lösningen ska ha funktion för att visa om anordnare är behörig att bedriva verksamheten.</t>
  </si>
  <si>
    <t>1.4.2.2</t>
  </si>
  <si>
    <t xml:space="preserve">Lösningen ska ha funktion för att skapa underlag för beräkning av resurstilldelning. Underlaget ska kunna skapas på olika aggregerade nivåer inom en organisation. </t>
  </si>
  <si>
    <t>1.4.2.3</t>
  </si>
  <si>
    <t>1.4.2.4</t>
  </si>
  <si>
    <t>Lösningen ska ha funktion för att med automatik skapa beräkningsunderlag både ad hoc och periodiskt vid i förväg bestämda intervall. </t>
  </si>
  <si>
    <t>1.4.2.5</t>
  </si>
  <si>
    <t>Lösningen ska ha funktion för att visa hur situationen kring BiBaSS ser ut för en enhet (beviljade ersättningar, ansökningar).</t>
  </si>
  <si>
    <t>1.4.2.6</t>
  </si>
  <si>
    <t>1.4.2.7</t>
  </si>
  <si>
    <t>1.4.2.8</t>
  </si>
  <si>
    <t>Lösningen ska ha funktion för att visa gällande utbetalda ersättningar från föregående år. Utbetalda belopp ska gå att härleda till ersättningstyp.</t>
  </si>
  <si>
    <t>1.4.2.9</t>
  </si>
  <si>
    <t>1.4.2.10</t>
  </si>
  <si>
    <t>Lösningen ska ha funktion för att visa ersättningar med vald status, såsom godkända, ansökta och avslagna ersättningar.</t>
  </si>
  <si>
    <t>1.4.2.11</t>
  </si>
  <si>
    <t>Lösningen ska ha funktion för att handläggare ska se alla ersättningar och utbetalningar som finns registrerade per specifik enhet, stadsdel och totalt. Ersättningarna ska kunna visas aggregerat, på lägsta nivå, per ersättningstyp och i  kronologisk ordning.</t>
  </si>
  <si>
    <t>1.4.2.12</t>
  </si>
  <si>
    <t>Lösningen ska ha funktion för att skapa ersättningsunderlag baserat på antal elever per kurs.</t>
  </si>
  <si>
    <t>1.4.2.13</t>
  </si>
  <si>
    <t>1.4.2.14</t>
  </si>
  <si>
    <t>1.4.2.15</t>
  </si>
  <si>
    <t>Lösningen ska ha funktion för export av fakturaunderlag. Det ska vara möjligt att parameterstyra såsom avläsningsdatum, aktuell period, beloppsstorlek, ålder och stadsdelar.</t>
  </si>
  <si>
    <t>1.4.2.16</t>
  </si>
  <si>
    <t>Lösningen ska ha funktion för att skapa sammanställning av ersättningar för barn/elever i Stockholm och andra kommuner. Av sammanställningen ska barn/elev, kommun, utförare, enhet, överenskommen ersättning och avtalsperiod framgå. </t>
  </si>
  <si>
    <t>1.4.2.17</t>
  </si>
  <si>
    <t>Lösningen ska ha funktion för att skapa sammanställning  av ersättningar för andra kommuners barn/elever i Stockholms verksamhet. Av sammanställningen ska barn/elev, kommun, utförare, enhet, överenskommen ersättning och avtalsperiod framgå. </t>
  </si>
  <si>
    <t>1.4.2.18</t>
  </si>
  <si>
    <t>Lösningen ska ha funktion för att per enhet visa antal inrapporterade timmar per barn som inte är utbetalade/godkända, pris för dessa samt antal timmar som finns registrerat enligt beslut per barn.</t>
  </si>
  <si>
    <t>1.4.2.19</t>
  </si>
  <si>
    <t xml:space="preserve">Lösningen ska ha funktion för att med automatik via stadens standardiserade kanaler informera när en ersättning/utbetalning blivit godkänd. </t>
  </si>
  <si>
    <t>1.4.2.20</t>
  </si>
  <si>
    <t>Lösningen ska ha funktion för att utifrån ersättningstyp och ersättningsperiod skapa attestlistor.</t>
  </si>
  <si>
    <t>1.4.2.21</t>
  </si>
  <si>
    <t>1.4.2.22</t>
  </si>
  <si>
    <t>1.4.2.23</t>
  </si>
  <si>
    <t>1.4.2.24</t>
  </si>
  <si>
    <t>1.4.2.25</t>
  </si>
  <si>
    <t>Lösningen ska ha funktion för att visa beräknade belopp per enhet, per placering, per stadsdel och totalt. Handläggaren ska kunna godkänna dessa.</t>
  </si>
  <si>
    <t>1.4.2.26</t>
  </si>
  <si>
    <t>I lösningen ska uppgifterna i fakturaunderlag för export kunna vara baserade på planerat utfall samt summerade på olika nivåer, såsom enhetsnivå och stadsdel.</t>
  </si>
  <si>
    <t>1.4.2.27</t>
  </si>
  <si>
    <t>Lösningen ska ha funktion för att summera ersättning baserat på ersättningstyp och ersättningsperiod.</t>
  </si>
  <si>
    <t>1.4.3 - Ändra ersättning</t>
  </si>
  <si>
    <t>1.4.3</t>
  </si>
  <si>
    <t>Ändra ersättning</t>
  </si>
  <si>
    <t>Lösningen ska ha funktion för att ändra beslutad ersättning.</t>
  </si>
  <si>
    <t>1.4.3.1</t>
  </si>
  <si>
    <t>Lösningen ska ha funktion för att justera preliminärt och slutbelopp på ersättning.</t>
  </si>
  <si>
    <t>1.4.3.2</t>
  </si>
  <si>
    <t>Lösningen ska ha funktion för att automatiskt korrigera faktura till vårdnadshavare med anledning av att placering har blivit uppsagd eller vistelsetiden har ändrats. Det kan innebära att justera nästkommande faktura, makulera utskickad faktura eller återbetala ett tillgodohavande.</t>
  </si>
  <si>
    <t>1.4.4 - Behandla och bedöma</t>
  </si>
  <si>
    <t>1.4.4</t>
  </si>
  <si>
    <t>Behandla och bedöma</t>
  </si>
  <si>
    <t>1.4.4.1</t>
  </si>
  <si>
    <t>I lösningen ska beräkningen av ersättning baseras på de aktuella uppgifter som påverkar ersättningens storlek. </t>
  </si>
  <si>
    <t>1.4.4.2</t>
  </si>
  <si>
    <t>1.4.4.3</t>
  </si>
  <si>
    <t>1.4.4.4</t>
  </si>
  <si>
    <t>1.4.4.5</t>
  </si>
  <si>
    <t>Lösningen ska ha funktion för att kontrollera om en enhet har rätt till hyreskompensation utifrån gällande takhyra, angivet antal kvadratmeter och angiven aktuell hyra.</t>
  </si>
  <si>
    <t>1.4.4.6</t>
  </si>
  <si>
    <t>1.4.4.7</t>
  </si>
  <si>
    <t>1.4.4.8</t>
  </si>
  <si>
    <t xml:space="preserve">Lösningen ska ha funktion för att skapa utbetalningar av ersättning för en enhet.  </t>
  </si>
  <si>
    <t>1.4.4.9</t>
  </si>
  <si>
    <t xml:space="preserve">Lösningen ska ha en funktion för att vid skapandet av utbetalning välja vad som ska betalas ut utifrån ersättningstyp, anordnare, enhet och ersättningsperiod. </t>
  </si>
  <si>
    <t>1.4.4.10</t>
  </si>
  <si>
    <t>1.4.4.11</t>
  </si>
  <si>
    <t>Lösningen ska ha funktion för att kontrollera om befintlig placering redan finns. Om så, måste befintlig placering sägas upp innan nytt erbjudande kan accepteras.</t>
  </si>
  <si>
    <t>1.4.5 - Beslut</t>
  </si>
  <si>
    <t>1.4.5</t>
  </si>
  <si>
    <t>Beslut</t>
  </si>
  <si>
    <t>Lösningen ska ha funktion för att besluta om utbetalning av ersättning utifrån en bedömd och behandlad ersättningsansökan. Ersättningsbeslutet kan vara manuellt eller automatiskt.</t>
  </si>
  <si>
    <t>1.4.5.1</t>
  </si>
  <si>
    <t>Lösningen ska ha funktion för att via stadens standardiserade kanaler skicka beslut om grundbelopp till anordnare.</t>
  </si>
  <si>
    <t>1.4.5.2</t>
  </si>
  <si>
    <t>Lösningen ska ha funktion för att kvittera beslut om grundbelopp med hjälp av digital signatur.</t>
  </si>
  <si>
    <t>1.4.5.3</t>
  </si>
  <si>
    <t>Lösningen ska ha funktion för att avslå eller godkänna en ansökan om ersättning. Då detta är gjort ska det framgå med en ändrad status på ärendet (Avslagen/Godkänd) hos aktuella intressenter. Avslag eller godkännande ska kunna motiveras skriftligt.</t>
  </si>
  <si>
    <t>1.4.5.4</t>
  </si>
  <si>
    <t>Lösningen ska ha funktion för att när en ersättning är godkänd skapa utbetalningsunderlag med automatik.</t>
  </si>
  <si>
    <t>1.4.5.5</t>
  </si>
  <si>
    <t xml:space="preserve">Lösningen ska ha funktion för att skapa, ändra, ta bort och visa handlingar och ansökningar utifrån ersättningstyp, registreringsdatum och beslut om avsteg från turordning med avseende på sekretessklassning. </t>
  </si>
  <si>
    <t>1.4.5.6</t>
  </si>
  <si>
    <t>När ett stimulansbidrag beviljats i lösningen ska nästa ansökan om ytterligare stimulansbidrag för samma tillstånd utgå från datumet när senaste stimulansbidraget utbetalades.</t>
  </si>
  <si>
    <t>1.4.5.7</t>
  </si>
  <si>
    <t>Lösningen ska ha funktion för att skapa, ändra, ta bort och visa olika ersättningstyper som innefattar både enklare och mer komplex ärendehantering (till exempel utredningar) inför beslut om ersättning.</t>
  </si>
  <si>
    <t>1.5 Inkomst och avgiftshantering</t>
  </si>
  <si>
    <t>1.5.0.1</t>
  </si>
  <si>
    <t>I lösningen ska funktion finnas för att uppgift om uppsägning initierar eventuella krediteringar eller debiteringar i de fall placeringen varit avgiftsbelagd.</t>
  </si>
  <si>
    <t>1.5.0.2</t>
  </si>
  <si>
    <t xml:space="preserve">Lösningen ska ha funktion för att beräkna avgift för de placeringar som är avgiftsbelagda. </t>
  </si>
  <si>
    <t>1.5.0.3</t>
  </si>
  <si>
    <t xml:space="preserve">Lösningen ska ha funktion för att på fakturan informera vårdnadshavaren om tillgodohavanden på grund av att retroaktiva justeringar uppkommit. </t>
  </si>
  <si>
    <t>1.5.0.4</t>
  </si>
  <si>
    <t>1.5.0.5</t>
  </si>
  <si>
    <t>Lösningen ska ha funktion för utskrift av sammanställning över enskilt avgiftsunderlag.</t>
  </si>
  <si>
    <t>1.5.0.6</t>
  </si>
  <si>
    <t>I lösningen ska det vara synligt att en person har fler än en obetald räkning.</t>
  </si>
  <si>
    <t>1.5.1 - Validera uppgifter</t>
  </si>
  <si>
    <t>1.5.1</t>
  </si>
  <si>
    <t>Validera uppgifter</t>
  </si>
  <si>
    <t>Lösningen ska ha funktion för tidsmässig planering av validering/kontroll av inkomstuppgifter.</t>
  </si>
  <si>
    <t>1.5.1.1</t>
  </si>
  <si>
    <t>1.5.1.2</t>
  </si>
  <si>
    <t>Lösningen ska ha funktion för import av inkomstuppgifter från andra källor såsom Skatteverkets taxerade inkomstuppgifter.</t>
  </si>
  <si>
    <t>1.5.1.3</t>
  </si>
  <si>
    <t>Lösningen ska ha funktion för automatisk kontroll mot  taxerade inkomstuppgifter från Skatteverket för vårdnadshavare som inte har maxavgift.</t>
  </si>
  <si>
    <t>1.5.1.4</t>
  </si>
  <si>
    <t>Lösningen ska ha funktion för sätta vilka parametrar som ska styra tidsplaneringen av validering/kontroll av inkomstuppgifter, såsom periodicitet, inkomstnivå och vistelsetid.</t>
  </si>
  <si>
    <t>1.5.2</t>
  </si>
  <si>
    <t>Registrera fakturaunderlag</t>
  </si>
  <si>
    <t>1.5.2.1</t>
  </si>
  <si>
    <t>Lösningen ska ha funktion för att sammanställa flera månadsavgifter tills ackumulerat avgiftstak uppnåtts.</t>
  </si>
  <si>
    <t>1.5.2.2</t>
  </si>
  <si>
    <t>Lösningen ska ha funktion för att vid sista månaden av en placering skicka ut faktura oberoende av avgiftens storlek.</t>
  </si>
  <si>
    <t>1.5.2.3</t>
  </si>
  <si>
    <t>Lösningen ska ha funktion för att bekräfta att en plats är uppsagd på nästkommande faktura.</t>
  </si>
  <si>
    <t>1.5.2.4</t>
  </si>
  <si>
    <t>Lösningen ska ha funktion för att skapa fakturaunderlag för debitering av avgift. Beräkningen av avgiften ska baseras på aktuella uppgifter som påverkar avgiftens storlek.</t>
  </si>
  <si>
    <t>1.5.2.5</t>
  </si>
  <si>
    <t xml:space="preserve">I lösningen ska funktion finnas för att registrera fritext för både för ett urval av fakturaunderlag och för samtliga fakturaunderlag. </t>
  </si>
  <si>
    <t>1.5.2.6</t>
  </si>
  <si>
    <t xml:space="preserve">Lösningen ska ha funktion för att registrera anteckningar kopplade till fakturaunderlag. Dessa anteckningar ska ej synas på fakturan. </t>
  </si>
  <si>
    <t>1.5.2.7</t>
  </si>
  <si>
    <t>Lösningen ska ha funktion för att manuellt exportera uppdaterat fakturaunderlag till faktureringssystem.</t>
  </si>
  <si>
    <t>1.5.3</t>
  </si>
  <si>
    <t>Registrera avgiftsunderlag</t>
  </si>
  <si>
    <t>Lösningen ska ha funktion för att registrera avgiftsunderlag.</t>
  </si>
  <si>
    <t>1.5.3.1</t>
  </si>
  <si>
    <t>Lösningen ska ha funktion för att vårdnadshavare kan registrera avgiftsunderlag.</t>
  </si>
  <si>
    <t>1.5.3.2</t>
  </si>
  <si>
    <t>I lösningen ska de parametrar som ska registreras utgå ifrån de som finns på stadens gällande avgiftsunderlagblankett.</t>
  </si>
  <si>
    <t>1.5.3.3</t>
  </si>
  <si>
    <t>Lösningen ska ha funktion för att registrera en preliminär inkomstuppgift från vårdnadshavare samt uppgift om när omräkning görs.</t>
  </si>
  <si>
    <t>1.5.3.4</t>
  </si>
  <si>
    <t xml:space="preserve">Lösningen ska ha funktion för att registrera inkomst fördelad över olika delsummor per inkomsttyp, såsom löneinkomst och ränteinkomst. </t>
  </si>
  <si>
    <t>1.5.3.5</t>
  </si>
  <si>
    <t xml:space="preserve">Lösningen ska ha funktion för att addera och ta bort parametrar som används vid registrering av avgiftsunderlag. </t>
  </si>
  <si>
    <t>1.5.3.6</t>
  </si>
  <si>
    <t>Lösningen ska ha funktion för att vid valfri tidpunkt eller vid förbestämda intervall göra utskick via stadens standardiserade kanaler till samtliga eller urval av vårdnadshavare för att få in nya inkomstuppgifter.</t>
  </si>
  <si>
    <t>1.5.3.7</t>
  </si>
  <si>
    <t>Lösningen ska ha funktion för registrera en taxemodell med beräkningsgrunder och avgiftsnivåer för samtliga de tjänster som tillhandahålls och som är avgiftsbelagda.</t>
  </si>
  <si>
    <t>1.5.3.8</t>
  </si>
  <si>
    <t xml:space="preserve">Lösningen ska ha funktion för att registrera en från taxemodellen avvikande avgift för en period. </t>
  </si>
  <si>
    <t>1.5.3.9</t>
  </si>
  <si>
    <t>I samband med utskick för att få in nya inkomstuppgifter ska en automatisk registrering att utskick gjorts göras.</t>
  </si>
  <si>
    <t>1.5.3.10</t>
  </si>
  <si>
    <t>Lösningen ska ha funktion för att visa logglista på gjorda utskick och inkomna svar.</t>
  </si>
  <si>
    <t>1.5.4 - Ändra avgiftsunderlag</t>
  </si>
  <si>
    <t>1.5.4</t>
  </si>
  <si>
    <t>Ändra avgiftsunderlag</t>
  </si>
  <si>
    <t>Lösningen ska ha funktion för att ändra avgiftsunderlag.</t>
  </si>
  <si>
    <t>1.5.4.1</t>
  </si>
  <si>
    <t>Vid förändring av avgiftsunderlag som leder till förändrad avgift ska den nya avgiften tydligt visas i lösningen för användaren med möjlighet att godkänna eller ångra förändringen.</t>
  </si>
  <si>
    <t>1.5.4.2</t>
  </si>
  <si>
    <t xml:space="preserve">Lösningen ska ha funktion för att göra retroaktiva justeringar av avgifter och visa justeringar som gjorts. </t>
  </si>
  <si>
    <t>1.5.4.3</t>
  </si>
  <si>
    <t>Lösningen ska ha funktion för att skicka meddelande via stadens standardiserade kanaler till betalningsansvarig och samtliga vårdnadshavare vid till exempel förändring av avgiftsunderlag.</t>
  </si>
  <si>
    <t>1.5.4.4</t>
  </si>
  <si>
    <t>Lösningen ska ha funktion för att bevaka när omräkning av avgift ska göras.</t>
  </si>
  <si>
    <t>1.5.4.5</t>
  </si>
  <si>
    <t>Lösningen ska ha funktion för placera vårdnadshavare som ej inkommit med svar om inkomstuppgift inom utsatt tid  i högsta avgiftsnivå och meddela dem genom stadens standardiserade kanaler.</t>
  </si>
  <si>
    <t>1.5.4.6</t>
  </si>
  <si>
    <t>Lösningen ska ha funktion för handläggare att konfigurera avgiftsunderlag till exempel baserat på placering.</t>
  </si>
  <si>
    <t>1.5.4.7</t>
  </si>
  <si>
    <t>1.5.4.8</t>
  </si>
  <si>
    <t>Lösningen ska ha funktion för att genomföra parameterstyrda justeringar av avgifter.</t>
  </si>
  <si>
    <t>1.5.5 - Visa avgiftsunderlag</t>
  </si>
  <si>
    <t>1.5.5</t>
  </si>
  <si>
    <t>Visa avgiftsunderlag</t>
  </si>
  <si>
    <t>Lösningen ska ha funktion för att visa registrerat avgiftsunderlag.</t>
  </si>
  <si>
    <t>1.5.5.1</t>
  </si>
  <si>
    <t>Lösningen ska ha funktion för att visa inkomstuppgifter övergripande med möjlighet se detaljer inkluderande nedbrytning av inkomstuppgifter (delsummor).</t>
  </si>
  <si>
    <t>1.5.5.2</t>
  </si>
  <si>
    <t>1.5.5.3</t>
  </si>
  <si>
    <t>Lösningen ska ha funktion för att handläggare ska kunna se fördefinierad lista över avgiftsunderlag.</t>
  </si>
  <si>
    <t>1.5.5.4</t>
  </si>
  <si>
    <t xml:space="preserve">Lösningen ska ha funktion för att visa sammanställning över aktuella tillgodohavanden och skulder på valfri nivå såsom skola eller stadsdel. </t>
  </si>
  <si>
    <t>1.5.5.5</t>
  </si>
  <si>
    <t xml:space="preserve">Lösningen ska ha funktion för att visa betalningsstatus såsom betald, obetald och inkasso för en betalningsansvarig samt om en avbetalningsplan är upplagd. </t>
  </si>
  <si>
    <t>1.5.6 - Visa statistik</t>
  </si>
  <si>
    <t>1.5.6</t>
  </si>
  <si>
    <t>Visa statistik</t>
  </si>
  <si>
    <t>1.5.6.1</t>
  </si>
  <si>
    <t>1.5.6.2</t>
  </si>
  <si>
    <t>1.5.6.3</t>
  </si>
  <si>
    <t>Lösningen ska ha funktion för att användaren ska kunna ändra visning av statistikutdrag såsom utseende, ingående parametrar och intervall.</t>
  </si>
  <si>
    <t>1.5.6.4</t>
  </si>
  <si>
    <t>Lösningen ska ha funktion för export av statistikutdrag.</t>
  </si>
  <si>
    <t>1.5.6.5</t>
  </si>
  <si>
    <t>Lösningen ska ha funktion för export av statistikutdrag enligt olika format såsom pdf, text och excel.</t>
  </si>
  <si>
    <t>1.6 - Elevhantering</t>
  </si>
  <si>
    <t>Detta funktionella område stödjer funktioner för att hantera elevuppgifter. Detta innefattar till exempel ansökan till kurs, kontaktuppgifter, anmälan till prov mm.</t>
  </si>
  <si>
    <t>1.6.0.1</t>
  </si>
  <si>
    <t>Lösningen ska ha funktion för hantering av elevuppgifter såsom namn, personnummer, skol- och klassbeteckning, modersmål, kommun, första sammankomsten för komvux och SFI i kallelsen-, e-post, folkbokföringsadress, mobilnummer (elev och vårdnadshavare) och tidigare betyg.</t>
  </si>
  <si>
    <t>1.6.0.2</t>
  </si>
  <si>
    <t>1.6.0.3</t>
  </si>
  <si>
    <t>1.6.0.4</t>
  </si>
  <si>
    <t xml:space="preserve">Lösningen ska ha funktion för att visa status för kursgrupp då det gäller omdömes- och betygsregistreringen. </t>
  </si>
  <si>
    <t>1.6.0.5</t>
  </si>
  <si>
    <t>Lösningen ska ha funktion för att visa betyg samlat för kursgrupp och ämnesgrupp.</t>
  </si>
  <si>
    <t>1.6.0.6</t>
  </si>
  <si>
    <t>I lösningen ska funktion finnas för att skapa och koppla studieplaner till en grupp.</t>
  </si>
  <si>
    <t>1.6.0.7</t>
  </si>
  <si>
    <t>Lösningen ska ha kontrollfunktion som säkerställer att baserat på kurs och skolform enbart elever som klarat kurser på viss nivå kan fortsätta till nästa kurs, till exempel gymnasieskolans Matematik 4 bygger på Matematik 3b eller 3c.</t>
  </si>
  <si>
    <t>1.6.0.8</t>
  </si>
  <si>
    <t>Lösningen ska ha kontrollfunktion vid skapandet av slutbetyg/examensbevis för att möjliggöra slutbetyg som följer kravspecifikation enligt Skolverket. Exempel på kontrollfunktioner är studievägskod med rätt prefix, nationell studievägskod och obligatoriska kursbetyg för studievägen ska finnas med i respektive slutbetyg.</t>
  </si>
  <si>
    <t>1.6.0.9</t>
  </si>
  <si>
    <t>Lösningen ska ha funktion för att visa att elev har flera betyg från samma kurskod.</t>
  </si>
  <si>
    <t>1.6.0.10</t>
  </si>
  <si>
    <t>Lösningen ska ha funktion för att skapa och visa kursutbud med elevantal eller grupp per enhet.</t>
  </si>
  <si>
    <t>1.6.0.11</t>
  </si>
  <si>
    <t>Lösningen ska ha funktion för att visa hur många timmar  elev får studera enligt A-kassan.</t>
  </si>
  <si>
    <t>1.6.0.12</t>
  </si>
  <si>
    <t>1.6.0.13</t>
  </si>
  <si>
    <t>Lösningen ska ha funktion för att visa lista över felaktiga e-postadresser och mobilnummer efter utskick gjorts samt en lista över de vars e-post/telefonnummer inte hittats.</t>
  </si>
  <si>
    <t>1.6.0.14</t>
  </si>
  <si>
    <t>Lösningen ska ha funktion för registrera, visa, ändra och avregistrera sfx-studerande (yrkesinriktade).</t>
  </si>
  <si>
    <t>1.6.0.15</t>
  </si>
  <si>
    <t>Lösningen ska ha funktion för hantering av diplomatbarn, IB-elever och asylsökande.</t>
  </si>
  <si>
    <t>1.6.0.16</t>
  </si>
  <si>
    <t>Lösningen ska ha funktion för att skapa, ändra, ta bort och visa fullmakter.</t>
  </si>
  <si>
    <t>1.6.1 - Titta på elevdokumentation</t>
  </si>
  <si>
    <t>1.6.1</t>
  </si>
  <si>
    <t>Titta på elevinformation</t>
  </si>
  <si>
    <t>Lösningen ska ha funktion för att visa elev- och vårdnadshavarinformation samt elevens studieinformation.</t>
  </si>
  <si>
    <t>1.6.1.1</t>
  </si>
  <si>
    <t>Lösningen ska ha funktion för att visa hur många som saknar betyg i visst ämne.</t>
  </si>
  <si>
    <t>1.6.1.2</t>
  </si>
  <si>
    <t xml:space="preserve">Lösningen ska ha funktion för att skriva ut betygskatalog per kursgrupp. </t>
  </si>
  <si>
    <t>1.6.1.3</t>
  </si>
  <si>
    <t>Lösningen ska ha funktion för att visa de kursgrupper där betygsättning är genomförd och hela gruppens resultat kan fastställas.</t>
  </si>
  <si>
    <t>1.6.1.4</t>
  </si>
  <si>
    <t xml:space="preserve">Lösningen ska ha funktion för att visa elevs individuella studieplan. </t>
  </si>
  <si>
    <t>1.6.1.5</t>
  </si>
  <si>
    <t>Lösningen ska ha funktion för att visa sammanställning av elevs individuella val.</t>
  </si>
  <si>
    <t>1.6.1.6</t>
  </si>
  <si>
    <t xml:space="preserve">Lösningen ska ha funktion för att visa jämförelse mellan individuella val och elevs studieplan.
</t>
  </si>
  <si>
    <t>1.6.1.7</t>
  </si>
  <si>
    <t>Lösningen ska ha funktion för att visa mängden timmar som erbjudits en elev och hur mycket som är förbrukat. Utifrån detta ska lösningen visa ett föreslaget slutdatum för kursen.</t>
  </si>
  <si>
    <t>1.6.1.8</t>
  </si>
  <si>
    <t>Lösningen ska ha funktion för att visa elevers kvarvarande timmar jämfört med den individuella studieplanen.</t>
  </si>
  <si>
    <t>1.6.1.9</t>
  </si>
  <si>
    <t>Lösningen ska ha funktion för att visa elevers erbjudna timmar baserat på hur många studiedagar det finns per månad.</t>
  </si>
  <si>
    <t>1.6.1.10</t>
  </si>
  <si>
    <t>Lösningen ska ha funktion för att visa att erbjudna timmar avser distansundervisning.</t>
  </si>
  <si>
    <t>1.6.1.11</t>
  </si>
  <si>
    <t>Lösningen ska ha funktion för att visa fotografi på en elev.</t>
  </si>
  <si>
    <t>1.6.1.12</t>
  </si>
  <si>
    <t xml:space="preserve">Lösningen ska ha funktion för utskrift av valda uppgifter om  elev. </t>
  </si>
  <si>
    <t>1.6.1.13</t>
  </si>
  <si>
    <t>1.6.1.14</t>
  </si>
  <si>
    <t>Lösningen ska ha funktion för att visa elevs kommuntillhörighet.</t>
  </si>
  <si>
    <t>1.6.1.15</t>
  </si>
  <si>
    <t>1.6.1.16</t>
  </si>
  <si>
    <t>Lösningen ska ha funktion för att visa individuella studieplaner och avklarade, pågående och framtida kurser med betyg/omdöme, poäng och tidsperioder.</t>
  </si>
  <si>
    <t>1.6.1.17</t>
  </si>
  <si>
    <t>1.6.1.18</t>
  </si>
  <si>
    <t>Lösningen ska ha funktion för att visa detaljer om de meddelanden som skickats ut till vårdnadshavare, exempelvis klockslag, datum, adress.</t>
  </si>
  <si>
    <t>1.6.1.19</t>
  </si>
  <si>
    <t xml:space="preserve">Lösningen ska ha funktion för att visa antal elever som fullföljer kursen, hoppar av och vilka som får studiehandledning på modersmål. </t>
  </si>
  <si>
    <t>1.6.1.20</t>
  </si>
  <si>
    <t xml:space="preserve">Lösningen ska ha funktion för att visa avståndet i meter eller kilometer från bostadsadress till skolplaceringen. </t>
  </si>
  <si>
    <t>1.6.1.21</t>
  </si>
  <si>
    <t>1.6.1.22</t>
  </si>
  <si>
    <t>Lösningen ska ha funktion för utsökning av grupper.</t>
  </si>
  <si>
    <t>1.6.1.23</t>
  </si>
  <si>
    <t>Lösningen ska ha funktion för att visa lista på kursgrupper, låsta eller olåsta.</t>
  </si>
  <si>
    <t>1.6.1.24</t>
  </si>
  <si>
    <t>Lösningen ska ha funktion för att visa datum för placering/avbrott i kursgrupp.</t>
  </si>
  <si>
    <t>1.6.1.25</t>
  </si>
  <si>
    <t>Lösningen ska ha funktion för att skriva ut en samlad bild av en elevs historik med uppgifter såsom personuppgifter, grupper och betyg.</t>
  </si>
  <si>
    <t>1.6.1.26</t>
  </si>
  <si>
    <t xml:space="preserve">Lösningen ska ha funktion för att visa sammanställning över skolans sammantagna beställning av undervisning inom ett visst språk. </t>
  </si>
  <si>
    <t>1.6.1.27</t>
  </si>
  <si>
    <t>1.6.1.28</t>
  </si>
  <si>
    <t>Lösningen ska ha funktion för att visa sändlistor för utskick till elever.</t>
  </si>
  <si>
    <t>1.6.1.29</t>
  </si>
  <si>
    <t xml:space="preserve">Funktion ska finnas för att skapa sändlistor genom urval på olika egenskaper såsom ålder, kön, geografiskt område och grupptillhörighet. </t>
  </si>
  <si>
    <t>1.6.1.30</t>
  </si>
  <si>
    <t>Lösningen ska ha funktion för skicka erbjudande om tjänst till vårdnadshavare via stadens standardiserade kanaler. Det ska vara möjligt att registrera att erbjudande om specifik tjänst skickats ut.</t>
  </si>
  <si>
    <t>1.6.1.31</t>
  </si>
  <si>
    <t>1.6.1.32</t>
  </si>
  <si>
    <t>Lösningen ska ha funktion för hantering av nationella prov från externa anordnare.</t>
  </si>
  <si>
    <t>Lösningen ska ha funktion för att visa planerade och genomförda aktiviteter såsom prov, milstolpar, läxor, idrottsdagar, möten, studiedagar och utvecklingssamtal.</t>
  </si>
  <si>
    <t>1.6.2 - Registrera elevinformation</t>
  </si>
  <si>
    <t>1.6.2</t>
  </si>
  <si>
    <t>Registrera elevinformation</t>
  </si>
  <si>
    <t>Lösningen ska ha funktion för att registrera elevs ansökan som inkommit via e-tjänst eller papper.</t>
  </si>
  <si>
    <t>1.6.2.1</t>
  </si>
  <si>
    <t>Lösningen ska ha funktion för att registrera elevinformation såsom vårdnadshavare, tjänst, omfattning, starttid, eventuell sluttid, utförare, särskilda insatser, alternativa önskemål och  påverkansfaktorer.</t>
  </si>
  <si>
    <t>1.6.2.2</t>
  </si>
  <si>
    <t>1.6.2.3</t>
  </si>
  <si>
    <t>Lösningen ska ha funktion för att registrera uppgifter om önskemål inför framtiden såsom elevens val och  modersmålsundervisning.</t>
  </si>
  <si>
    <t>1.6.2.4</t>
  </si>
  <si>
    <t>1.6.2.5</t>
  </si>
  <si>
    <t>Lösningen ska ha funktion för registrering av språkstöd för enskild elev.</t>
  </si>
  <si>
    <t>1.6.2.6</t>
  </si>
  <si>
    <t>1.6.2.7</t>
  </si>
  <si>
    <t>Lösningen ska ha funktion för registrering av ytterligare adress för elev, exempelvis studieortsadress.</t>
  </si>
  <si>
    <t>1.6.2.8</t>
  </si>
  <si>
    <t>1.6.2.9</t>
  </si>
  <si>
    <t>1.6.2.10</t>
  </si>
  <si>
    <t>Lösningen ska ha funktion för att kunna registrera samtliga vårdnadshavare för elev. Där fler än en vårdnadshavare registrerats ska lösningen alltid medge kommunikation avseende eleven med samtliga vårdnadshavare.</t>
  </si>
  <si>
    <t>1.6.2.11</t>
  </si>
  <si>
    <t>Lösningen ska ha funktion för att registrera barn/elev med uppgifter från olika fristående skolor genom import av uppgifter. Kontroll ska därvid ske att dessa barn/elever är folkbokförda i Stockholm stad.</t>
  </si>
  <si>
    <t>1.6.2.12</t>
  </si>
  <si>
    <t>Lösningen ska ha funktion för att registrera uppgift om att  elev har anpassad studiegång.</t>
  </si>
  <si>
    <t>1.6.2.13</t>
  </si>
  <si>
    <t>Lösningen ska ha funktion för att tjänst ska kunna bokas preliminärt.</t>
  </si>
  <si>
    <t>1.6.2.14</t>
  </si>
  <si>
    <t>1.6.2.15</t>
  </si>
  <si>
    <t xml:space="preserve">Lösningen ska ha funktion för att registrera en beställning för skola där antal timmar anges för modersmålsundervisning uppdelade på språk och skolår samt antal timmar studiehandledning uppdelade på språk och skolår. </t>
  </si>
  <si>
    <t>1.6.2.16</t>
  </si>
  <si>
    <t>Lösningen ska ha funktion för registrering av externa betyg, till exempel från andra kommuner och friskolor.</t>
  </si>
  <si>
    <t>1.6.2.17</t>
  </si>
  <si>
    <t>1.6.2.18</t>
  </si>
  <si>
    <t>När studieplan skapas i lösningen ska registrerade kursplaner och timplaner kunna tas som utgångspunkt (mall) och anpassas för det aktuella fallet.</t>
  </si>
  <si>
    <t>1.6.2.19</t>
  </si>
  <si>
    <t>Lösningen ska ha funktion för att registrera vilka kontaktuppgifter som ska visas, till exempel på klasslistor.</t>
  </si>
  <si>
    <t>1.6.2.20</t>
  </si>
  <si>
    <t>Lösningen ska ha funktion för att registrera på vilket sätt vårdnadshavare och elev ska bli informerade via stadens standardiserade kanaler.</t>
  </si>
  <si>
    <t>1.6.2.21</t>
  </si>
  <si>
    <t>Lösningen ska ha funktion för att registrera vem som har rätt att hämta barn/elev samt tidpunkt.</t>
  </si>
  <si>
    <t>1.6.2.22</t>
  </si>
  <si>
    <t>Lösningen ska ha funktion för att registrera kostrestriktioner, till exempel vegetarian.</t>
  </si>
  <si>
    <t>1.6.2.23</t>
  </si>
  <si>
    <t>Lösningen ska ha funktion för registrering och intestning av SFI elever.</t>
  </si>
  <si>
    <t>1.6.2.24</t>
  </si>
  <si>
    <t>I lösningen ska funktion finnas för att registrera utfallet av antagningsprov som underlag för ett erbjudande av tjänst.</t>
  </si>
  <si>
    <t>1.6.2.25</t>
  </si>
  <si>
    <t>1.6.3 - Ändra elevinformation</t>
  </si>
  <si>
    <t>1.6.3</t>
  </si>
  <si>
    <t>Ändra elevinformation</t>
  </si>
  <si>
    <t>Lösningen ska ha funktion för att ändra elevuppgifter.</t>
  </si>
  <si>
    <t>1.6.3.1</t>
  </si>
  <si>
    <t>Vid förändring av elevs personnummer eller annan identitet, såsom TF-nummer ska lösningen signalera att förändring skett.</t>
  </si>
  <si>
    <t>1.6.3.2</t>
  </si>
  <si>
    <t>1.6.3.3</t>
  </si>
  <si>
    <t>Lösningen ska ha funktion för ändra låsta kursgrupper.</t>
  </si>
  <si>
    <t>1.6.3.4</t>
  </si>
  <si>
    <t>Lösningen ska ha funktion för att skapa, ändra, ta bort och visa fastställande av kursgrupps resultat utifrån till exempel pedagog och ämne. Det ska visas vilka som är klara att fastställas eller ej.</t>
  </si>
  <si>
    <t>1.6.3.5</t>
  </si>
  <si>
    <t>Lösningen ska endast tillåta låsning av kursgrupper med fullständigt ifyllda värden.</t>
  </si>
  <si>
    <t>1.6.3.6</t>
  </si>
  <si>
    <t>Lösningen ska informera vårdnadshavare om elev har gjort avbrott i studier via stadens standardiserade kanaler.</t>
  </si>
  <si>
    <t>1.6.3.7</t>
  </si>
  <si>
    <t>Lösningen ska ha funktion för att informera handläggare om att elev gjort avbrott i studier via stadens standardiserade kanaler.</t>
  </si>
  <si>
    <t>1.6.3.8</t>
  </si>
  <si>
    <t>Lösningen ska ha funktion för att säga upp en enskild barn/elev såväl som ett urval av barn/elever. Urvalet kan till exempel baseras på barn/elevs ålder eller en specifik tjänst som barn/elev har.</t>
  </si>
  <si>
    <t>1.6.3.9</t>
  </si>
  <si>
    <t>1.6.3.10</t>
  </si>
  <si>
    <t>I lösningen ska det vara tydligt vad vårdnadshavare/myndig elev kan eller måste uppdatera, såsom egen adress och kontaktinformation.</t>
  </si>
  <si>
    <t>1.6.3.11</t>
  </si>
  <si>
    <t>I lösningen ska vårdnadshavare eller barn/elev inte kunna ändra namn, personnummer och den av staden givna e-postadressen.</t>
  </si>
  <si>
    <t>1.6.3.12</t>
  </si>
  <si>
    <t>Lösningen ska ha funktion för att inrapporterade erbjudna timmar avräknas från elevs studieplan.</t>
  </si>
  <si>
    <t>1.6.3.13</t>
  </si>
  <si>
    <t>Lösningen ska ha funktion för att korrigera erbjudna timmar för elev, till exempel för ytterligare tilläggskurs.</t>
  </si>
  <si>
    <t>1.6.3.14</t>
  </si>
  <si>
    <t>Lösningen ska ha funktion för att markera att erbjudna timmar avser distansundervisning.</t>
  </si>
  <si>
    <t>1.6.3.15</t>
  </si>
  <si>
    <t>Lösningen ska ha funktion för att registrera om en erbjuden tjänst accepterats eller inte accepterats.</t>
  </si>
  <si>
    <t>1.6.3.16</t>
  </si>
  <si>
    <t>Lösningen ska ha funktion för pedagog/skola att anmäla elever till nationella prov.</t>
  </si>
  <si>
    <t>1.7 - Skolpliktsbevakning</t>
  </si>
  <si>
    <t xml:space="preserve">Detta funktionella område stödjer bevakning av skolplikt/uppföljningsansvar. Detta innefattar att registrera elevers förändringar i skolplacering, få en samlad bild över en elevs skolplacering, titta på statistik över elever som saknar skolplacering och lägg till och anpassa bevakningsområde. </t>
  </si>
  <si>
    <t>1.7.1 - Lägg till och anpassa bevakningsområde</t>
  </si>
  <si>
    <t>1.7.1</t>
  </si>
  <si>
    <t>Lägga till och anpassa bevakningsområde</t>
  </si>
  <si>
    <t>Lösningen ska ha funktion för att lägga till och anpassa bevakningsområden.</t>
  </si>
  <si>
    <t>1.7.1.1</t>
  </si>
  <si>
    <t xml:space="preserve">Lösningen ska ha funktion för att skapa nya skolplikts- och ansvarsområden genom att koppla skola till adress, stadsdel och jobbtorg. </t>
  </si>
  <si>
    <t>1.7.1.2</t>
  </si>
  <si>
    <t>Lösningen ska ha funktion för att ändra vilka uppgifter man använder för att bygga upp skolpliktsområden och ansvarsområden.</t>
  </si>
  <si>
    <t>1.7.1.3</t>
  </si>
  <si>
    <t>Lösningen ska ha funktion för att kunna hänföra barn/elev till ett eller flera skolpliktsområden/ansvarsområden, via sin adress eller annan uppgift som definierar ett skolpliktsområden/ansvarsområde.</t>
  </si>
  <si>
    <t>1.7.1.4</t>
  </si>
  <si>
    <t>Lösningen ska ha funktion för att handläggare ska kunna mäta avstånd mellan skolor och hem.</t>
  </si>
  <si>
    <t>1.7.2 - Registrera elevers förändringar i skolplacering</t>
  </si>
  <si>
    <t>1.7.2</t>
  </si>
  <si>
    <t>Registrera elevers förändringar i skolplacering</t>
  </si>
  <si>
    <t>Lösningen ska ha funktion för att uppdatera grunddata såsom elevs skolplacering.</t>
  </si>
  <si>
    <t>1.7.2.1</t>
  </si>
  <si>
    <t>1.7.2.2</t>
  </si>
  <si>
    <t>1.7.2.3</t>
  </si>
  <si>
    <t xml:space="preserve">Lösningen ska ha funktion för att handläggare,  skoladministratör och samordnare ska kunna markera att elev studerar utomlands.  </t>
  </si>
  <si>
    <t>1.7.2.4</t>
  </si>
  <si>
    <t>Lösningen ska ha funktion för att handläggare, skoladministratör och samordnare ska kunna markera att elev studerar utomlands under en viss tidsperiod.</t>
  </si>
  <si>
    <t>1.7.2.5</t>
  </si>
  <si>
    <t>1.7.2.6</t>
  </si>
  <si>
    <t>Lösningen ska ha funktion för att handläggare, skoladministratör och samordnare ska kunna registrera genomförda aktiviteter för en elev under skolpliktsutredning.</t>
  </si>
  <si>
    <t>1.7.2.7</t>
  </si>
  <si>
    <t>Lösningen ska ha funktion för att handläggare, skoladministratör och samordnare ska kunna registrera en kommentar som inte är synlig för elev.</t>
  </si>
  <si>
    <t>1.7.2.8</t>
  </si>
  <si>
    <t xml:space="preserve">Lösningen ska ha funktion för att via stadens standardiserade kanaler skicka bekräftelse med automatik och manuellt att placering upphör till myndiga elever. </t>
  </si>
  <si>
    <t>1.7.2.9</t>
  </si>
  <si>
    <t>1.7.2.10</t>
  </si>
  <si>
    <t>1.7.2.11</t>
  </si>
  <si>
    <t>1.7.3 - Följa upp skolplikt/uppföljningsansvar</t>
  </si>
  <si>
    <t>1.7.3</t>
  </si>
  <si>
    <t>Följa upp skolplikt /uppföljningsansvar</t>
  </si>
  <si>
    <t xml:space="preserve">Lösningen ska ha funktion för att skapa bevakningslista och följa upp skolplikts- och uppföljningsansvar utifrån bevakningslistan. </t>
  </si>
  <si>
    <t>1.7.3.1</t>
  </si>
  <si>
    <t>1.7.3.2</t>
  </si>
  <si>
    <t>1.7.3.3</t>
  </si>
  <si>
    <t>Lösningen ska ha funktion för att ange vilket intervall, till exempel per vecka då bevakningslista uppbyggd utifrån vald struktur ska skapas automatiskt.</t>
  </si>
  <si>
    <t>1.7.3.4</t>
  </si>
  <si>
    <t>1.7.3.5</t>
  </si>
  <si>
    <t xml:space="preserve">Lösningen ska ha funktion för att skriva ut bevakningslistor för en eller flera skolor, eller för hela kommunen. </t>
  </si>
  <si>
    <t>1.7.3.6</t>
  </si>
  <si>
    <t>Lösningen ska ha funktion för att skriva ut bevakningslistor på en skola eller central förvaltning.</t>
  </si>
  <si>
    <t>1.7.3.7</t>
  </si>
  <si>
    <t>Lösningen ska ha funktion för att använda samtliga registrerade uppgifter som sökkriterier.</t>
  </si>
  <si>
    <t>1.7.3.8</t>
  </si>
  <si>
    <t>Lösningen ska ha funktion för att spara tidigare sökningars söknycklar.</t>
  </si>
  <si>
    <t>1.7.3.9</t>
  </si>
  <si>
    <t>Lösningen ska ha funktion för att handläggare, skoladministratör och samordnare ska kunna prenumerera på avvikelser. Det vill säga barn/elev utan placering eller som avbrutit skolgång.</t>
  </si>
  <si>
    <t>1.7.3.10</t>
  </si>
  <si>
    <t>1.7.3.11</t>
  </si>
  <si>
    <t xml:space="preserve">Lösningen ska ha funktion för att via stadens standardiserade kanaler med automatik och manuellt informera vårdnadshavare att plats saknas. </t>
  </si>
  <si>
    <t>1.7.4 - Titta på en elevs historik</t>
  </si>
  <si>
    <t>1.7.4</t>
  </si>
  <si>
    <t>Titta på en elevs historik</t>
  </si>
  <si>
    <t>Lösningen ska ha funktion för att visa elevers samtliga tidigare skolplaceringar oavsett skolform och lägga till kommentarer.</t>
  </si>
  <si>
    <t>1.7.4.1</t>
  </si>
  <si>
    <t>1.7.4.2</t>
  </si>
  <si>
    <t>Lösningen ska ha funktion för att i elevs historik visa information om vilka aktiviteter som tidigare har genomförts för elev under en skolpliktsutredning (till exempel när elev kommer från grundskolan till gymnasieskolan).</t>
  </si>
  <si>
    <t>1.7.4.3</t>
  </si>
  <si>
    <t>Lösningen ska ha funktion för att visa att skolpliktsutredning pågår för elev.</t>
  </si>
  <si>
    <t>1.7.4.4</t>
  </si>
  <si>
    <t>1.7.4.5</t>
  </si>
  <si>
    <t>Lösningen ska ha funktion för att visa tidpunkt och vem som lagt till en fritextkommentar.</t>
  </si>
  <si>
    <t xml:space="preserve">Lösningen ska ha funktion för att vårdnadshavare/myndig elev ska kunna uppdatera delar av sin personliga information. </t>
  </si>
  <si>
    <t>1.3.3 - Registrera placering</t>
  </si>
  <si>
    <t>1.3.3</t>
  </si>
  <si>
    <t>Registrera placering</t>
  </si>
  <si>
    <t>Lösningen ska ha funktion för att registrera placering av barn/elev på kurs/skola/grupp samt skicka placeringsbesked till elev/vårdnadshavare.</t>
  </si>
  <si>
    <t>1.3.3.1</t>
  </si>
  <si>
    <t>Lösningen ska ha funktion för registrering av blanketter såsom ansökan om plats i barnomsorg/grundskola,  språkval, elevens val eller modersmål, uppsägning, ansökan till andra verksamheter såsom fritidsklubbar, kulturskola, musikskola och kolloverksamhet.</t>
  </si>
  <si>
    <t>1.3.3.2</t>
  </si>
  <si>
    <t>Lösningen ska ha funktion för att registrera och skriva ut ansökningar som inkommit som pappersblankett.</t>
  </si>
  <si>
    <t>1.3.3.3</t>
  </si>
  <si>
    <t>Lösningen ska ha funktion för att skicka ut aktualiseringsförfrågan till de som har en ansökan registrerad.</t>
  </si>
  <si>
    <t>1.3.3.4</t>
  </si>
  <si>
    <t>Lösningen ska ha funktion för att skapa, ändra, ta bort och visa modersmålsansökan i samband med ansökan till skola.</t>
  </si>
  <si>
    <t>1.3.3.5</t>
  </si>
  <si>
    <t>Lösningen ska ha funktion för att skapa, ändra, ta bort och visa ansökningar och registrering av skolors önskemål kring exempelvis modersmålsundervisning (antalet elevplatser), studiehandledning (antal timmar) och modersmål för gymnasiesärskolan (antal timmar).</t>
  </si>
  <si>
    <t>1.3.3.6</t>
  </si>
  <si>
    <t>I samband med att ett erbjudande om tjänst sänds till vårdnadshavare ska lösningen uppmärksamma utföraren, om den är annan än den som sänder erbjudandet, på detta. Utföraren ska dessutom meddelas, när svarstiden gått ut, och plats ej accepterats. Utföraren ska få kännedom om detta via stadens standardiserade kanaler.</t>
  </si>
  <si>
    <t>1.3.3.7</t>
  </si>
  <si>
    <t>Lösningen ska ha funktion för att utskickade erbjudanden ska kunna bokföras i lösningen och svar på erbjudanden ska kunna följas upp.</t>
  </si>
  <si>
    <t>1.3.3.8</t>
  </si>
  <si>
    <t>Då vårdnadshavare tackar ja till erbjudande om plats ska lösningen kontrollera om befintlig placering finns. Om ja, måste befintlig placering sägas upp innan nytt erbjudande kan accepteras.</t>
  </si>
  <si>
    <t>1.3.3.9</t>
  </si>
  <si>
    <t>Lösningen ska ha funktion för att registrera om avtal tecknats och under vilken tid det gäller med vårdnadshavare angående tjänst och omfattning. Detta gäller till exempel vid deltidsplaceringar eller vid placering på obekväm arbetstid.</t>
  </si>
  <si>
    <t>1.3.3.10</t>
  </si>
  <si>
    <t>I lösningen ska en kontroll göras om barn/elev är registrerad som folkbokförd i Stockholms Stad.</t>
  </si>
  <si>
    <t>1.3.3.11</t>
  </si>
  <si>
    <t>Lösningen ska ha funktion för inskrivning av elever.</t>
  </si>
  <si>
    <t>1.3.3.12</t>
  </si>
  <si>
    <t>Lösningen ska ha funktion för inskrivning och -utskrivning på fritidsverksamhet.</t>
  </si>
  <si>
    <t>1.3.3.13</t>
  </si>
  <si>
    <t>Lösningen ska ha funktion för att ange för vilken tid, dvs. datum fr.o.m. - t.o.m. alternativt endast fr.o.m. (tillsvidare), en inskrivning gäller.</t>
  </si>
  <si>
    <t>1.3.3.14</t>
  </si>
  <si>
    <t>I samband med att inskrivning görs ska utföraren, (om den är annan än den som utför inskrivningen) i lösningen uppmärksammas på detta. Utföraren ska få kännedom om detta via stadens standardiserade kanaler.</t>
  </si>
  <si>
    <t>1.3.3.15</t>
  </si>
  <si>
    <t>Utifrån gjorda ansökningar och/eller accepterade erbjudanden ska elev, i lösningen, kunna skrivas in på alla eller vissa av de aktuella tjänsterna.</t>
  </si>
  <si>
    <t>1.3.3.16</t>
  </si>
  <si>
    <t>I lösningen ska inskrivning även kunna ske oavsett om erbjudande eller accept finns (direktinskrivning).</t>
  </si>
  <si>
    <t>1.3.3.17</t>
  </si>
  <si>
    <t>I lösningen ska det vid inskrivning framgå om barn/elev nyttjar någon annan tjänst samt på vilken enhet och hos vilken utförare.</t>
  </si>
  <si>
    <t>1.3.3.18</t>
  </si>
  <si>
    <t xml:space="preserve">I lösningen ska anordnare kunna registrera uppgifter för ny grupp. </t>
  </si>
  <si>
    <t>1.3.3.19</t>
  </si>
  <si>
    <t>I lösningen ska anordnare kunna registrera barn/elev efter det att överenskommelse skrivits med vårdnadshavare.</t>
  </si>
  <si>
    <t>1.3.3.20</t>
  </si>
  <si>
    <t xml:space="preserve">I lösningen ska anordnare kunna registrera uppgifter för ny avdelning, alternativt ändra avdelningsnamn. </t>
  </si>
  <si>
    <t>1.3.3.21</t>
  </si>
  <si>
    <t xml:space="preserve">I lösningen ska anordnare kunna registrera placering av barn på sin enhet. Det innebär att registrerat barn (som inte har gemensam köplats) placeras på plats inom enhet. </t>
  </si>
  <si>
    <t>1.3.3.22</t>
  </si>
  <si>
    <t>När handläggare registrerar ett nytt tillstånd angående utökat antal platser på en enhet i lösningen ska tillståndet gälla från ett visst datum som registreras. Detta datum ska kunna användas för att styra stimulansbidragets giltighet.</t>
  </si>
  <si>
    <t>1.3.3.23</t>
  </si>
  <si>
    <t>1.3.3.24</t>
  </si>
  <si>
    <t>Lösningen ska ha funktion för att skapa, ändra, ta bort och visa uppföljning av ansökningar såsom besvarade och ej besvarade.</t>
  </si>
  <si>
    <t>1.3.3.25</t>
  </si>
  <si>
    <t>I samband med att en tjänst sägs upp ska en preliminär uppsägning samt datum och orsak för uppsägning kunna registreras i lösningen.</t>
  </si>
  <si>
    <t>1.3.3.26</t>
  </si>
  <si>
    <t>Om uppsägningstid inte löpt ut för en viss tjänst och man samtidigt försöker skriva in barn/elev på en annan tjänst ska varning ges i lösningen.</t>
  </si>
  <si>
    <t>1.3.3.27</t>
  </si>
  <si>
    <t>I lösningen ska enheternas utbud kunna registreras, i form av tillhandahållna tjänster och kapacitet.</t>
  </si>
  <si>
    <t>1.3.3.28</t>
  </si>
  <si>
    <t>1.3.3.29</t>
  </si>
  <si>
    <t>Vid registrering av kursgrupp ska det vara möjligt att ange starttidpunkt i lösningen.</t>
  </si>
  <si>
    <t>1.3.3.30</t>
  </si>
  <si>
    <t>1.3.3.31</t>
  </si>
  <si>
    <t>Lösningen ska ha funktion för att skapa, ändra, ta bort och visa för-/intresseanmälan av SFI-studerande för SFI-kurser.</t>
  </si>
  <si>
    <t>1.3.3.32</t>
  </si>
  <si>
    <t>I lösningen ska utfallet av antagningsprov kunna registreras som underlag för ett erbjudande.</t>
  </si>
  <si>
    <t>Poängsumma</t>
  </si>
  <si>
    <t xml:space="preserve"> Poängsumma</t>
  </si>
  <si>
    <t>Nivå 1 (för samtliga roller som finns på denna nivå)</t>
  </si>
  <si>
    <t>Nivå 2 (för samtliga roller som finns på denna nivå)</t>
  </si>
  <si>
    <t>Nivå 3 (för samtliga roller som finns på denna nivå)</t>
  </si>
  <si>
    <t xml:space="preserve">Utvärderingsmodellen </t>
  </si>
  <si>
    <t xml:space="preserve">Instruktioner för utvärderingsmodellen </t>
  </si>
  <si>
    <t xml:space="preserve">Hjälpmedel </t>
  </si>
  <si>
    <t>Måluppfyllelsegrad</t>
  </si>
  <si>
    <t>Maximalt påslag på utvärderingspriset i %</t>
  </si>
  <si>
    <t>Maximalt påslag på utvärderingspriset i kr</t>
  </si>
  <si>
    <t>Fastpris införande</t>
  </si>
  <si>
    <t>Fastpris per månad för licens</t>
  </si>
  <si>
    <t>Fastpris per månad för underhållstjänsten</t>
  </si>
  <si>
    <t>Kontext</t>
  </si>
  <si>
    <t>Instruktioner för ifyllnad av införande, timpriser och underhåll</t>
  </si>
  <si>
    <t xml:space="preserve">Lösningen ska ha funktion för justering av avgift för enskild barn/elev eller för en grupp av barn/elever, till exempel för samtliga barn i en grupp på en förskola. </t>
  </si>
  <si>
    <t>Lösningen ska ha funktion för att registrera barn/elevsfärdighetsnivåer inom olika ämnen, såsom svenska.</t>
  </si>
  <si>
    <t>Lösningen ska ha funktion för beräkning av underlag för interkommunal ersättning. Hänsyn ska tas till när barn/elev flyttat in eller ut i kommunen.</t>
  </si>
  <si>
    <t>1.2.0.1</t>
  </si>
  <si>
    <t>1.2.0.2</t>
  </si>
  <si>
    <t>1.2.0.3</t>
  </si>
  <si>
    <t>1.2.0.4</t>
  </si>
  <si>
    <t>1.2.0.5</t>
  </si>
  <si>
    <t>1.2.0.6</t>
  </si>
  <si>
    <t>1.2.0.7</t>
  </si>
  <si>
    <t>1.2.0.8</t>
  </si>
  <si>
    <t>1.2.0.9</t>
  </si>
  <si>
    <t>1.2.0.10</t>
  </si>
  <si>
    <t>1.2.0.11</t>
  </si>
  <si>
    <t>1.2.0.12</t>
  </si>
  <si>
    <t>1.2.0.13</t>
  </si>
  <si>
    <t>1.2.0.14</t>
  </si>
  <si>
    <t>1.2.0.15</t>
  </si>
  <si>
    <t>1.2.0.16</t>
  </si>
  <si>
    <t>1.2.0.17</t>
  </si>
  <si>
    <t>1.2.0.18</t>
  </si>
  <si>
    <t>1.2.0.19</t>
  </si>
  <si>
    <t>1.2.0.20</t>
  </si>
  <si>
    <t>1.2.0.21</t>
  </si>
  <si>
    <t>1.2.0.22</t>
  </si>
  <si>
    <t>1.2.0.23</t>
  </si>
  <si>
    <t>1.2.0.24</t>
  </si>
  <si>
    <t>1.2.0.25</t>
  </si>
  <si>
    <t>1.2.0.26</t>
  </si>
  <si>
    <t>1.2.0.27</t>
  </si>
  <si>
    <t>1.2.0.28</t>
  </si>
  <si>
    <t>1.2.0.29</t>
  </si>
  <si>
    <t>1.2.0.30</t>
  </si>
  <si>
    <t>1.2.0.31</t>
  </si>
  <si>
    <t>1.2.0.32</t>
  </si>
  <si>
    <t>1.2.0.33</t>
  </si>
  <si>
    <t>1.2.0.34</t>
  </si>
  <si>
    <t>1.2.0.35</t>
  </si>
  <si>
    <t>1.2.0.36</t>
  </si>
  <si>
    <t>1.2.0.37</t>
  </si>
  <si>
    <t>1.2.0.38</t>
  </si>
  <si>
    <t>1.2.0.39</t>
  </si>
  <si>
    <t>1.2.0.40</t>
  </si>
  <si>
    <t>1.2.0.41</t>
  </si>
  <si>
    <t>1.2.0.42</t>
  </si>
  <si>
    <t>1.2.0.43</t>
  </si>
  <si>
    <t>1.2.0.44</t>
  </si>
  <si>
    <t>1.2.0.45</t>
  </si>
  <si>
    <t>1.2.0.46</t>
  </si>
  <si>
    <t>1.2.0.47</t>
  </si>
  <si>
    <t>1.2.0.48</t>
  </si>
  <si>
    <t>1.2.0.49</t>
  </si>
  <si>
    <t>1.2.0.50</t>
  </si>
  <si>
    <t>1.2.0.51</t>
  </si>
  <si>
    <t>1.2.0.52</t>
  </si>
  <si>
    <t>1.2.0.53</t>
  </si>
  <si>
    <t>1.2.0.54</t>
  </si>
  <si>
    <t>1.2.0.55</t>
  </si>
  <si>
    <t>1.2.0.56</t>
  </si>
  <si>
    <t>1.2.0.57</t>
  </si>
  <si>
    <t>1.2.0.58</t>
  </si>
  <si>
    <t>1.2.0.59</t>
  </si>
  <si>
    <t>1.2.0.60</t>
  </si>
  <si>
    <t>1.2.0.61</t>
  </si>
  <si>
    <t>1.2.0.62</t>
  </si>
  <si>
    <t>1.2.0.63</t>
  </si>
  <si>
    <t>1.2.0.64</t>
  </si>
  <si>
    <t>1.2.0.65</t>
  </si>
  <si>
    <t>1.2.0.66</t>
  </si>
  <si>
    <t>1.2.0.67</t>
  </si>
  <si>
    <t>Ja</t>
  </si>
  <si>
    <t>Upphandling av IT-stöd för barn- och elevregister  inom Skolplattform Stockholm</t>
  </si>
  <si>
    <t>Underhållstjänsten enligt bilaga 5a Ersättning, avsnitt 5, punkt 2, för förlängd avtalad användningstid. Avtalad användningstid beskrivs i bilaga 4g - Servicenivåer</t>
  </si>
  <si>
    <t>Avtalad användningstid</t>
  </si>
  <si>
    <t>Skolplattform Stockholm</t>
  </si>
  <si>
    <t>Bild som visar samtliga upphandlingar inom Skolplattform Stockholm</t>
  </si>
  <si>
    <t>Kontext och funktionella krav för denna upphandling</t>
  </si>
  <si>
    <t>Inledning</t>
  </si>
  <si>
    <t>Nej</t>
  </si>
  <si>
    <t>Samtliga krav måste uppfyllas för att anbudet ska kunna accepteras.</t>
  </si>
  <si>
    <t>Alternativ 1</t>
  </si>
  <si>
    <t>Alternativ 2</t>
  </si>
  <si>
    <t>Detta funktionella område stödjer avgiftshantering, familje- hushållsregistrering, inkomstregistrering samt omprövning av inkomster. Detta innefattar att registrera och ändra avgiftsunderlag samt registrera fakturaunderlag, hämta in och validera uppgifter, visa avgiftsunderlag och statistik.</t>
  </si>
  <si>
    <t>OBS!
Undvik att kopiera och klistra in värdet i celler. Detta gör att den stödjande formateringen kan sluta fungera!</t>
  </si>
  <si>
    <r>
      <rPr>
        <b/>
        <sz val="12"/>
        <color theme="1"/>
        <rFont val="Arial"/>
        <family val="2"/>
      </rPr>
      <t>A:</t>
    </r>
    <r>
      <rPr>
        <sz val="12"/>
        <color theme="1"/>
        <rFont val="Arial"/>
        <family val="2"/>
      </rPr>
      <t xml:space="preserve"> Alla dagar 00:00-24:00 (720 h/mån)</t>
    </r>
  </si>
  <si>
    <r>
      <rPr>
        <b/>
        <sz val="12"/>
        <color theme="1"/>
        <rFont val="Arial"/>
        <family val="2"/>
      </rPr>
      <t>B:</t>
    </r>
    <r>
      <rPr>
        <sz val="12"/>
        <color theme="1"/>
        <rFont val="Arial"/>
        <family val="2"/>
      </rPr>
      <t xml:space="preserve">  Helgfri måndag - fredag och söndag 07:00-22:00 (360 h/mån)</t>
    </r>
  </si>
  <si>
    <r>
      <rPr>
        <b/>
        <sz val="12"/>
        <color theme="1"/>
        <rFont val="Arial"/>
        <family val="2"/>
      </rPr>
      <t>C</t>
    </r>
    <r>
      <rPr>
        <sz val="12"/>
        <color theme="1"/>
        <rFont val="Arial"/>
        <family val="2"/>
      </rPr>
      <t>: Helgfri måndag - fredag 07:00-17:00 (180 h/mån)</t>
    </r>
  </si>
  <si>
    <t>1.5.3 - Registrera avgiftsunderlag</t>
  </si>
  <si>
    <t>1.5.2 - Registrera fakturaunderlag</t>
  </si>
  <si>
    <t>1.2.1 - Visa registerinformation</t>
  </si>
  <si>
    <t>Färgkodning</t>
  </si>
  <si>
    <t>Exempel på svarskombinationer:</t>
  </si>
  <si>
    <t>%av maxpoäng</t>
  </si>
  <si>
    <t xml:space="preserve"> </t>
  </si>
  <si>
    <t>Påslag i % av priset för klass C</t>
  </si>
  <si>
    <t>Pris i % av C</t>
  </si>
  <si>
    <t xml:space="preserve">Procentuellt pristillägg för underhållstjänsten relativt C för förlängd avtalad användningstid enligt bilaga 4g - Servicenivåer. Värdet ska anges i % och gäller för hela kontraktets löptid. (Ex: om C kostar 100kr/månad och B kostar 105kr/månad så ska värdet 5% anges för B). Här anges hur mycket mer ersättning anbudsgivaren begär för att höja servicenivåerna. </t>
  </si>
  <si>
    <t>Arbetsblad - Införande</t>
  </si>
  <si>
    <t>Arbetsblad - Timpriser</t>
  </si>
  <si>
    <t>Arbetsblad - Underhåll</t>
  </si>
  <si>
    <t>Timmar för utvärdering av anbud</t>
  </si>
  <si>
    <t>Pris för införandets fastprisåtagande</t>
  </si>
  <si>
    <t>Tid för införandet</t>
  </si>
  <si>
    <t>Funktionskartor för Barn- och elevregister</t>
  </si>
  <si>
    <t>Prislista för resursförstärkning,  utveckling på timbasis och för den rörliga delen av införandet</t>
  </si>
  <si>
    <t>Prislista för underhåll</t>
  </si>
  <si>
    <t>Underhållstjänsten enligt bilaga 5a Ersättning, avsnitt 5, punkt 2, för avtalad användningstid C. Avtalad användningstid beskrivs i bilaga 4g - Servicenivåer
Underhållstjänsten innefattar underhåll, support samt planering och samverkan så som beskrivet i Bilaga 4b – Underhåll</t>
  </si>
  <si>
    <t xml:space="preserve">Instruktioner </t>
  </si>
  <si>
    <t>DNR 13-125/2322</t>
  </si>
  <si>
    <r>
      <t>Följande arbetsblad syftar till att förklara hur denna bilaga</t>
    </r>
    <r>
      <rPr>
        <sz val="12"/>
        <rFont val="Arial"/>
        <family val="2"/>
      </rPr>
      <t xml:space="preserve"> är uppbyggd.</t>
    </r>
  </si>
  <si>
    <r>
      <t>Utvärderingspris</t>
    </r>
    <r>
      <rPr>
        <sz val="12"/>
        <color rgb="FF000000"/>
        <rFont val="Arial"/>
        <family val="2"/>
      </rPr>
      <t xml:space="preserve"> och kvalitetsavvikelse genererar tillsammans ett </t>
    </r>
    <r>
      <rPr>
        <b/>
        <u/>
        <sz val="12"/>
        <color rgb="FF000000"/>
        <rFont val="Arial"/>
        <family val="2"/>
      </rPr>
      <t>jämförelsetal</t>
    </r>
    <r>
      <rPr>
        <b/>
        <sz val="12"/>
        <color rgb="FF000000"/>
        <rFont val="Arial"/>
        <family val="2"/>
      </rPr>
      <t xml:space="preserve"> </t>
    </r>
    <r>
      <rPr>
        <sz val="12"/>
        <color rgb="FF000000"/>
        <rFont val="Arial"/>
        <family val="2"/>
      </rPr>
      <t>per anbudsgivare.</t>
    </r>
  </si>
  <si>
    <t>Pris/timme</t>
  </si>
  <si>
    <t>Lösningen ska ha funktion för att visa information om vilka elever som har A-kassa inklusive datum när beslut från A-kassan registrerades i lösningen.</t>
  </si>
  <si>
    <t>Lösningen ska ha funktion för att visa sammanställning av antalet barn/elever på respektive skola per tidsperiod såsom månad, skolår och vald period.</t>
  </si>
  <si>
    <t>Lösningen ska ha funktion för att flytta flera barn/elever i en grupp till en annan grupp, såsom kursgrupp och avdelning på förskola.</t>
  </si>
  <si>
    <t>I lösningen ska anordnare aviseras om datum då placerat barn måste gå ner på deltid p.g.a. nyfött syskon.</t>
  </si>
  <si>
    <t>Lösningen ska ha funktion för att registrera hur många timmar per månad ett barn/elev har blivit beviljat barnomsorg på obekväm arbetstid.</t>
  </si>
  <si>
    <t>I lösningen ska anordnare bekräfta att plats är ledig och ska därmed erbjudas till barn i kö, alternativt ska plats ej betraktas som ledig och ska därmed ej erbjudas.</t>
  </si>
  <si>
    <t xml:space="preserve">Lösningen ska ha funktion för anordnare att kunna välja ett/flera barn/elev per placering inom viss avdelning eller grupp och därefter flytta barnet till ny avdelning eller grupp. </t>
  </si>
  <si>
    <t>Lösningen ska ha funktion för att vårdnadshavare ska kunna ansöka om ersättning såsom skolskjuts och skolkort (SL-kort). Dessa ansökningar ska kunna kopplas till ett eller flera av vårdnadshavares barn.</t>
  </si>
  <si>
    <t>Lösningen ska ha funktion för att med automatik debitera andra kommuner för enskilda tjänster eller för enskilda barn/elever. </t>
  </si>
  <si>
    <t>Lösningen ska ha funktion för att utifrån barn/elev-underlag med gällande ersättningsnivåer, och utifrån utbetalda ersättningar beräkna kostnadsutveckling.</t>
  </si>
  <si>
    <t>Lösningen ska ha funktion för att visa framräknade kostnadsutvecklingarna utifrån barn/elev-underlag och utbetalda ersättningar.</t>
  </si>
  <si>
    <t>Lösningen ska ha funktion för att visa de barn/elever som ligger som underlag för stimulansbidragsansökan.</t>
  </si>
  <si>
    <t>Lösningen ska ha funktion för att skriva ut fakturaunderlag. Av fakturaunderlaget ska då framgå uppgift om enskild barn/elev samt kostnad. </t>
  </si>
  <si>
    <t xml:space="preserve">Lösningen ska ha funktion för att visa stimulansbidragsansökan tillsammans med information för enheten ansökan gäller, adress, datum för tillstånd, antal barn/elev som tillståndet gäller och datum då verksamheten startade. </t>
  </si>
  <si>
    <t xml:space="preserve">Lösningen ska ha funktion för att visa information som finns i ansökan för obekväm arbetstid såsom barn, vårdnadshavare, samboende, nuvarande placering, idagbeskrivning, arbetstidens förläggning, barnets/elevens behov, övriga upplysningar, tidigare ersättning, signatur och datum. </t>
  </si>
  <si>
    <t xml:space="preserve">Lösningen ska ha funktion för att visa information som finns i hyresbidragansökan såsom enheten ansökan gäller, adress, antal registrerade barn/elever, storlek på lokal, signerat av och tidigare ersättning. </t>
  </si>
  <si>
    <t>Lösningen ska ha funktion för att visa information enligt avgiftsmall såsom intäkt föräldraavgift, antal registrerade barn, snittavgift per barn/elever, skillnad enhetens snitt jämfört med stadsdelsnämnd-snitt och tidigare ersättning.</t>
  </si>
  <si>
    <t xml:space="preserve">Lösningen ska ha funktion för beräkning av ersättning utifrån gällande ersättningsnivå och antal barn/elever på en enhet. </t>
  </si>
  <si>
    <t xml:space="preserve">Lösningen ska ha funktion för att beräkna aktuell ersättning per enhet utifrån gällande socioekonomisk tilldelning och barn/elev-antal. </t>
  </si>
  <si>
    <t>Lösningen ska ha funktion för att beräkna ersättning per enhet utifrån barn/elev-antal med annat modersmål.</t>
  </si>
  <si>
    <t>Lösningen ska ha funktion för att kontrollera att ny stockholmsadress har angetts i de fall folkbokföringsadress inte är i Stockholm för ansökande barn/elever.</t>
  </si>
  <si>
    <t>Lösningen ska ha funktion för att söka barn/elever som saknar plats i förskolan och/eller förskoleklass.</t>
  </si>
  <si>
    <t xml:space="preserve">Lösningen ska ha funktion för att vid inskrivning kontrollera om barn/elev redan finns inskriven och baserat på skolformens regelverk får skrivas in.  </t>
  </si>
  <si>
    <t>Lösningen ska ha funktion för att definiera att vissa tjänster inte får nyttjas samtidigt. För sådana tjänster ska det inte vara möjligt att skriva in en barn/elev på tjänst som inte får nyttjas samtidigt.</t>
  </si>
  <si>
    <t>Lösningen ska ha funktion för att historik säkerställs vid uppflyttning eller omflyttning av exempelvis en enskild barn/elev eller hel grupp dvs. förändringarna i organisation och tjänster framåt i tiden får ej påverka bakåt i tiden.</t>
  </si>
  <si>
    <t xml:space="preserve">I lösningen ska vårdnadshavare kunna följa köplats. </t>
  </si>
  <si>
    <t xml:space="preserve">Lösningen ska ha funktion för att ange orsak till omfattning av tjänst. För vissa tjänster kan det vara så att en barn/elev endast får nyttja tjänsten i en viss omfattning. </t>
  </si>
  <si>
    <t>Lösningen ska ha funktion för att kunna placera barn/elev exempelvis på skola, studieväg, klass, grupper och programplan.</t>
  </si>
  <si>
    <t>Lösningen ska ha funktion för att ta bort barn/elev ur grupp.</t>
  </si>
  <si>
    <t>Lösningen ska ha funktion för att visa en sammanställning avseende resurstilldelning per barn/elev, grupp och skola. I sammanställningen ska intäkter/kostnader för elev som antingen kommer från annan kommun eller erhåller skolgång i annan kommun visas. </t>
  </si>
  <si>
    <t>I lösningen ska ersättningar gällande BiBaSS inte vara synligt kopplade till en barn/elev på grund av sekretess.</t>
  </si>
  <si>
    <t>Lösningen ska ha funktion för visa samtliga barn/elev-uppgifter över barn/elev som nyttjar eller tidigare nyttjat en tjänst.</t>
  </si>
  <si>
    <t>Lösningen ska ha funktion för att barn/elever ska kunna söka modersmålsundervisning.</t>
  </si>
  <si>
    <t>Lösningen ska ha funktion för att visa uppgifter om en barn/elev genom att söka på del av namn, del av personnummer eller på annan person relaterad till eleven, såsom vårdnadshavare eller annan person i hushållet.</t>
  </si>
  <si>
    <t>Lösningen ska ha funktion för att visa vilken stadsdel barn/elev tillhör.</t>
  </si>
  <si>
    <t>Lösningen ska ha funktion för att registrera uppgift om barn/elev har skolskjuts och/eller skolkort (SL-kort).</t>
  </si>
  <si>
    <t>Lösningen ska ha funktion för att barn/elev utifrån gjorda ansökningar och/eller accepterade erbjudanden ska kunna skrivas in på alla eller vissa av de aktuella tjänsterna.</t>
  </si>
  <si>
    <t>Lösningen ska ha funktion för att registrera uppgift om att  barn/elev är asylsökande.</t>
  </si>
  <si>
    <t>I lösningen ska man då barn/elev avslutar förskolan/skolan på en viss enhet kunna ange på vilken enhet och hos vilken utförare, om annan än tidigare, barnet/eleven fortsätter.</t>
  </si>
  <si>
    <t>Lösningen ska ha funktion för att handläggare, skoladministratör och samordnare ska kunna välja avbrottsorsak utifrån förutbestämda värden när barn/elev skrivs ut från en placering.</t>
  </si>
  <si>
    <t>Lösningen ska ha funktion för att administratör och systemförvaltare ska kunna ange avbrottsorsak om detta saknas för barn/elev utan placering.</t>
  </si>
  <si>
    <t>Lösningen ska ha funktion för att automatiskt underrätta uppföljningsansvariga om elev blir utskriven ur en verksamhet och inte inskriven i en ny, samt vem som skrev ut barn/elev.</t>
  </si>
  <si>
    <t xml:space="preserve">I lösningen ska påminnelser om oplacerade barn/elever automatiskt skickas ut tills det att barn/elev har blivit inskriven i ny verksamhet. </t>
  </si>
  <si>
    <t xml:space="preserve">Lösningen ska ha funktion för att visa om barn/elev periodvis saknat skolplacering. </t>
  </si>
  <si>
    <t>Lösningen ska ha funktion för att visa vilket datum barn/elev utan placering hittats.</t>
  </si>
  <si>
    <t>Lösningen ska ha funktion för att visa vilken kommun barn/elever är folkbokförda i.</t>
  </si>
  <si>
    <t>Lösningen ska ha funktion för att visa hur många barn/elever som kommer från andra kommuner.</t>
  </si>
  <si>
    <t xml:space="preserve">Lösningen ska ha funktion för att visa när barn/elever flyttade till Sverige och när de började i svensk skola. </t>
  </si>
  <si>
    <t>Lösningen ska ha funktion för att registrera barn/elever och vårdnadshavare.</t>
  </si>
  <si>
    <t>Lösningen ska ha funktion för att importera barn/elever och vårdnadshavare.</t>
  </si>
  <si>
    <t>Lösningen ska ha funktion för att skapa statistik över barn/elever som byter utförare.</t>
  </si>
  <si>
    <t>Lösningen ska ha funktion för uppföljning av barn/elever under barnets/elevens hela skolgång, såsom förskola till grundskola och grundskola till gymnasium.</t>
  </si>
  <si>
    <t xml:space="preserve">Lösningen ska ha funktion för att skapa prognoser över antalet barn/elever per område kopplat till utbyggnad samt faktiska platser. </t>
  </si>
  <si>
    <t xml:space="preserve">Lösningen ska ha funktion för att barn/elever kan delas in i och tillhöra olika grupper samtidigt, såsom klass, kurs-, undervisnings-, projekt- och grupper som definieras på respektive skola.
</t>
  </si>
  <si>
    <t>Lösningen ska ha funktion för att skapa prognoser över antalet barn/elever per område kopplat till utbyggnad samt faktiska platser.</t>
  </si>
  <si>
    <t xml:space="preserve">Lösningen ska ha funktion för att söka barn i kö med högsta prioritet (först i kö) enligt gällande regler. </t>
  </si>
  <si>
    <t>Lösningen ska ha funktion för att redigera tjänsterna för en del av en grupp, dvs. att för utpekade barn/elever byta en tjänst till en annan.</t>
  </si>
  <si>
    <t>Lösningen ska ha funktion för att registrera och parameterstyra kommuners ersättningsnivåer för barn/elever som har placering i Stockholms skola.</t>
  </si>
  <si>
    <t>Lösningen ska ha funktion för att registrera och parameterstyra kommuners ersättningsregler för barn/elever som har placering i Stockholms skolor.</t>
  </si>
  <si>
    <t>Lösningen ska ha funktion för att registrera, ändra, visa och ta bort barn/elever som är placerade på skolor i andra kommuner.</t>
  </si>
  <si>
    <t>Lösningen ska ha funktion för att visa en sammanställning över antalet  barn/elever per skola/studieväg/skolid/årskurs för ett valt datum.</t>
  </si>
  <si>
    <t>Lösningen ska ha funktion för att visa antal barn/elever som har slutat på förskola/skolan under läsåret och orsakskod.</t>
  </si>
  <si>
    <t>Lösningen ska ha funktion för att lista samtliga barn/elever med annat modersmål, till exempel per enhet.</t>
  </si>
  <si>
    <t>Lösningen ska ha funktion för att visa sammanställd information över barn/elever såsom namn, placering och kurser/ämnen.</t>
  </si>
  <si>
    <t>Lösningen ska ha funktion för import och manuellt registrera barn/elever och vårdnadshavare.</t>
  </si>
  <si>
    <t>Lösningen ska ha funktion för att registrera uppgifter om hemskola för barn/elever med särskilda behov som tillfälligt går i annan förskola/skola.</t>
  </si>
  <si>
    <t>Tilldelningskriterierna beskrivs detaljerat i anbudsinbjudan.</t>
  </si>
  <si>
    <t>Manuella rutiner vid fördelning av resurser</t>
  </si>
  <si>
    <t>Lösningen ska ha funktion för att visa historisk data enligt Stadens direktiv för gallring avseende skoladministrativa system.</t>
  </si>
  <si>
    <t>Lösningen ska ha funktion för att visa statistik över historiska uppgifter  baserat på samtliga registrerade avgiftsunderlagsparametrar, såsom inkomst av tjänst och antal barn/elever samt enligt Stadens direktiv för gallring avseende skoladministrativa system.</t>
  </si>
  <si>
    <t>I lösningen ska uppgifterna i fakturaunderlag kunna exporteras med en historik enligt Stadens direktiv för gallring avseende skoladministrativa system.</t>
  </si>
  <si>
    <t>Lösningen ska ha funktion för att visa tidigare registrerade avgiftsunderlagsuppgifter för en person enligt Stadens direktiv för gallring avseende skoladministrativa system.</t>
  </si>
  <si>
    <t>Poängen för tidsplan för införande hämtas från arbetsbladet "Införande".
Poäng tilldelas beroende på vald införandeperiod.</t>
  </si>
  <si>
    <t>Fastprisdelen för införande enligt Bilaga 4a - Införande och Bilaga 5a - Ersättning, avsnitt 3.</t>
  </si>
  <si>
    <t>Vid ifyllnad av detta arbetsblad behöver anbudsgivaren följa referenser till bilagorna: 4a - Införande och 5a - Ersättning.
I detta arbetsblad ska fastprisdelen för införandet samt införandetid anges. 
Fastprisdelen för införande ingår i beräkningen av utvärderingspriset viktad för när i tiden kostnaden utfaller.
Vald införandetid ger poäng som påverkar jämförelsetalet</t>
  </si>
  <si>
    <t>Vid ifyllnad av detta arbetsblad behöver anbudsgivaren följa referenser till bilagorna: 4c - Utveckling, 4d - Resursförstärkning.
Detta arbetsblad innehåller fält för ifyllnad av priser för resursförsörjning, utveckling på timbasis och den rörliga delen av införandet:
Anbudsgivaren ska ange timpriserna för de olika roller samt erfarenhetsnivåer som efterfrågas i bilaga 4c - Utveckling och bilaga 4d - Resursförstärkning. I utvärderingssyfte finns ett antal timmar angivna per roll och erfarenhetsnivå. De angivna volymerna utgör endast grund för beräkningen av utvärderingspriset. De utgör inte någon utfästelse från stadens sida om faktiska volymer.
För varje roll och erfarenhetsnivå multipliceras det angivna priset med antalet timmar. Summan av dessa beräkningar ingår i utvärderingspriset.</t>
  </si>
  <si>
    <t>Arbetsblad - Krav &amp; Funktionalitet</t>
  </si>
  <si>
    <t>Funktionalitet</t>
  </si>
  <si>
    <t>Beskrivning</t>
  </si>
  <si>
    <t>Erhållen poäng "Standard-produkt"</t>
  </si>
  <si>
    <t>Erhållen poäng "Funktionalitet"</t>
  </si>
  <si>
    <t>Delkriterium inom "funktionalitet"</t>
  </si>
  <si>
    <t>Nedan summeras den totala erhållna poängen för samtliga tilldelningskriterier som ger poäng till utvärderingsmodellens påslag (notera att poäng för manuella rutiner vid fördelning av resurser och mobilitet bestäms av stadens utvärderingsgrupp).</t>
  </si>
  <si>
    <t>Upphandlingsgemensamt</t>
  </si>
  <si>
    <t>Svarsmall</t>
  </si>
  <si>
    <t>Priserna hämtas från arbetsbladen "Införande", "Timpriser" samt "Underhåll". Utvärderingsvolymer och viktningar beskrivs i respektive arbetsblad.
Utvärdering görs på pris över hela avtalstiden inklusive förlängningar. 
Utvärderingspriset består av summan av följande tre priskategorier:
-Utvärderingspris för införande.
-Utvärderingspris för timpriser.
-Utvärderingspris för underhåll.</t>
  </si>
  <si>
    <t>Lösningen ska ha funktion för att automatiskt uppdatera andra system/tjänster som ingår i Skolplattform Stockholm med information om grupper och dess medlemmar, såsom kurs eller ämnesgrupper.</t>
  </si>
  <si>
    <t>Lösningen ska ha funktion för att konfigurera behörighetsnivåer dvs. styra både vilken information och vilka funktioner som en användare ska komma åt.</t>
  </si>
  <si>
    <t>Lösningen ska ha funktion för att urskilja olika typer av kurser och timmar som ges inom SFI såsom "Reguljär SFI", "Praktik SFI", "Distans", "Särskilda lösningar", "Övrig SFI", "timme SFI" och "timme distans SFI".</t>
  </si>
  <si>
    <t>Lösningen ska ha funktion för att ändra personnummer, tillfälliga personnummer och skyddad identitet så att tidigare konto och användardata bibehålls.</t>
  </si>
  <si>
    <t xml:space="preserve">Lösningen ska ha funktion för att visa tjänstefördelning per pedagog uppdelad per skolår och skola för modersmålsundervisning och studiehandledning. </t>
  </si>
  <si>
    <t>Lösningen ska ha funktion för att registrera uppgift om barn/elevs modersmål, deltagande i modersmålsundervisning och eventuell studiehandledning.</t>
  </si>
  <si>
    <t>1.2.2 - Registrera registerinformation</t>
  </si>
  <si>
    <t xml:space="preserve">Lösningen ska ha funktion för att kontrollera vid inskrivning om en barn/elev redan är inskriven.  Om skolformen inte tillåter placering på två eller fler enheter ska inskrivning inte vara möjlig. </t>
  </si>
  <si>
    <t xml:space="preserve">Lösningen ska ha funktion för hantering av kundregister, såsom språkcentrum som finansierar sin verksamhet via intäkter från skolor som köper modersmålsundervisning. </t>
  </si>
  <si>
    <t>Lösningen ska ha funktion för att skapa statistik över aktiviteter (hur många brev, dörrknackningar) som utförts i syfte att få elev att återuppta skolgång/arbete uppdelad på skola, skolområde, skolform, jobbtorgsområde, stadsdelar och kommunen som helhet.</t>
  </si>
  <si>
    <t>Lösningen ska ha funktion för att skapa statistik över delresultat (hur många har nåtts) för de olika aktiviteterna som utförts i syfte att få tillbaks elever till skolan/arbete uppdelad på skola, skolområde, skolform, jobbtorgsområde, stadsdelar och kommunen som helhet.</t>
  </si>
  <si>
    <t>Lösningen ska ha funktion för att visa trender som rör elevtillströmning såsom tidigare hemvist för flyktingar.</t>
  </si>
  <si>
    <t>Lösningen ska ha funktion för att skapa fördefinierade rapporter.</t>
  </si>
  <si>
    <t>I lösningen ska det kunna skapas unika namn för grupper för att särskilja t.ex. kursgrupper.</t>
  </si>
  <si>
    <t>Lösningen ska ha funktion för att komplettera tidigare års prognoser med aktuellt barn/elevunderlag och utbetalade ersättningar.</t>
  </si>
  <si>
    <t>Lösningen ska ha funktion för att visa de barn/elever inom Stockholms stad som tillhör en specifik enhet.</t>
  </si>
  <si>
    <t>Lösningen ska ha funktion för att handläggare ska kunna kontrollera att det angivna antal nya platser stämmer när ett nytt, utökat tillstånd för platser blivit giltigt.</t>
  </si>
  <si>
    <t>Lösningen ska ha funktion för att skapa fakturaunderlag för debitering av ersättning. Av fakturaunderlaget ska då framgå uppgift om enskild barn/elev samt kostnad. </t>
  </si>
  <si>
    <t>Lösningen ska ha funktion för att efter månadsavslut visa och skriva ut aktuell information för den månaden gällande ersättningar.</t>
  </si>
  <si>
    <t>Lösningen ska ha funktion för att behandla och bedöma registrerade ersättningsansökningar. Behandling och bedömning ska kunna vara manuell eller automatisk.</t>
  </si>
  <si>
    <t>Lösningen ska ha funktion för att skriva ut fördefinierade och användardefinierade rapporter.</t>
  </si>
  <si>
    <t>Lösningen ska ha funktion för att sätta vilka parametrar som ska styra avgiftshanteringen, såsom storlek, betalningsintervall och avgiftsfria timmar.</t>
  </si>
  <si>
    <t xml:space="preserve">Lösningen ska ha funktion för att ändra fakturaunderlag t.ex. när vårdnadshavare har betalt för mycket och då kan få justering av nuvarande faktura eller reduktion av framtida faktura. </t>
  </si>
  <si>
    <t>Lösningen ska ha funktion för att skapa fördefinierade och användardefinierade rapporter av avgiftsunderlag.</t>
  </si>
  <si>
    <t xml:space="preserve">Lösningen ska ha funktion för att skapa statistikutdrag baserat på samtliga registrerade avgiftsunderlagsparametrar  såsom inkomst av tjänst och antal barn/elever. </t>
  </si>
  <si>
    <t>Lösningen ska ha funktion för att vid registrering av barn/elev skriva kommentarer i fritext.</t>
  </si>
  <si>
    <t>Lösningen ska ha funktion för att registrera och avregistrera interkommunala och till kommunen nytillkomna elever.</t>
  </si>
  <si>
    <t>Lösningen ska ha funktion för att skapa bevakningslistor utifrån olika strukturer med avseende på skolform (inklusive jobbtorg), enhetsnivå (såsom kommun, stadsdel, rektorsområde och skola) eller skolpliktsområden/ansvarsområden.</t>
  </si>
  <si>
    <t>I detta arbetsblad summeras de data som matas in arbetsbladen "Krav &amp; Funktionalitet", "Införande", "Timpriser" samt "Underhåll". Anbudsgivaren kan här utläsa sitt förväntade jämförelsetal.</t>
  </si>
  <si>
    <t>Vikt med avseende på när i tiden kostnaden utfaller för staden</t>
  </si>
  <si>
    <t>Viktat totalt pris, licens:</t>
  </si>
  <si>
    <t>Viktat totalt pris, underhållstjänsten:</t>
  </si>
  <si>
    <t xml:space="preserve">Om ett krav eller delkriterium inom funktionalitet har besvarats med "Ja" ska anbudsgivaren ange huruvida funktionen markeras som standardprodukt eller inte. </t>
  </si>
  <si>
    <t xml:space="preserve">Lösningen uppfyller kravet/delkriteriet och funktionen är markerad som standardprodukt. 
</t>
  </si>
  <si>
    <t>Lösningen uppfyller kravet/delkriteriet men funktionen är inte markerad som standardprodukt.</t>
  </si>
  <si>
    <t>Detta arbetsblad innehåller fält för ifyllnad av priser för resursförsörjning, utveckling på timbasis och den rörliga delen av införandet.
Anbudsgivaren ska ange timpriserna för de olika roller samt erfarenhetsnivåer som efterfrågas i bilaga 4c - Utveckling och bilaga 4d - Resursförstärkning. I utvärderingssyfte finns ett antal timmar angivna per roll och erfarenhetsnivå. Antalet timmar är en uppskattad volym av antal timmar under hela avtalets löptid. De angivna volymerna utgör endast grund för beräkningen av utvärderingspriset. De utgör inte någon utfästelse från stadens sida om faktiska volymer.
För varje roll och erfarenhetsnivå multipliceras det angivna priset med antalet timmar. Summan av dessa beräkningar ingår i utvärderingspriset.</t>
  </si>
  <si>
    <t>Denna svarsmall innehåller funktioner som genom färgkodning indikerar att anbudsgivaren ännu inte har fyllt i något svar, eller om det angivna svaret inte kan accepteras av staden. Färgkodningen ska ses som ett hjälpmedel och ett sätt att förenkla anbudsgivningen. Färgkodningen innebär dock ingen garanti för att det angivna svaret kan accepteras. Anbudsgivaren uppmanas därför att noga kontrollera att dennes svar är korrekt ifyllda då anbudsgivaren ansvarar för att det lämnade anbudet är korrekt ifyllt.</t>
  </si>
  <si>
    <t>Röda celler indikerar att cellen ännu inte är ifylld alternativt ifylld med ett svar som riskerar att inte accepteras av staden.</t>
  </si>
  <si>
    <t>Orange celler är till för att anbudsgivaren ska kunna simulera egna förväntade poäng.</t>
  </si>
  <si>
    <t>Utvärderingsmodellen beskrivs ytterligare i kapitel 4 i Anbudsinbjudan.
Poäng till utvärderingsmodellen får man enbart vid uppfyllelse av tilldelningskriterierna: 
1. Standardprodukt
2. Funktionalitet
3. Tid för införande
4. Manuella rutiner vid fördelning av resurser
5. Mobilitet
Inga poäng i modellen tilldelas för uppfyllelse av krav. Alla krav är obligatoriska att uppfylla.</t>
  </si>
  <si>
    <r>
      <t xml:space="preserve">Till respektive anbudsgivares </t>
    </r>
    <r>
      <rPr>
        <b/>
        <u/>
        <sz val="12"/>
        <color rgb="FF000000"/>
        <rFont val="Arial"/>
        <family val="2"/>
      </rPr>
      <t>utvärderingspris</t>
    </r>
    <r>
      <rPr>
        <sz val="12"/>
        <color rgb="FF000000"/>
        <rFont val="Arial"/>
        <family val="2"/>
      </rPr>
      <t xml:space="preserve"> adderas ett </t>
    </r>
    <r>
      <rPr>
        <b/>
        <u/>
        <sz val="12"/>
        <color rgb="FF000000"/>
        <rFont val="Arial"/>
        <family val="2"/>
      </rPr>
      <t>påslag</t>
    </r>
    <r>
      <rPr>
        <sz val="12"/>
        <color rgb="FF000000"/>
        <rFont val="Arial"/>
        <family val="2"/>
      </rPr>
      <t xml:space="preserve"> beroende på hur stor del av tilldelningskriterierna som är uppfyllda.</t>
    </r>
  </si>
  <si>
    <t>Instruktioner för funktionella krav och tilldelningskriteriet funktionalitet</t>
  </si>
  <si>
    <t>Röda celler indikerar att cellen ännu inte är ifylld, alternativt ifylld med ett svar som riskerar att inte accepteras av staden.</t>
  </si>
  <si>
    <t>Summering av utvärderingspris och utvärderingspoäng</t>
  </si>
  <si>
    <t xml:space="preserve">Detta arbetsblad innehåller fält för ifyllnad av priser för underhåll.
Vägt pris för underhåll beräknas enligt följande:
Vägt pris för underhåll = Vägt pris för licens + Vägt pris för underhållstjänsten. Utvärderingspriset presenteras i cell Q34.
Vägt pris för licens: Anbudsgivaren ska ange ett fast pris per månad för licens. Priserna för licensen viktas beroende på när i tiden kostnaden utfaller för staden. Priser i början av avtalets löptid har högre vikt än i slutet av löptiden. För utvärderingen summeras de angivna priserna över hela avtalstiden inklusive eventuella förlängningar.
Vägt pris för underhållstjänsten: Anbudsgivaren ska ange ett fast pris per månad för underhållstjänsten. För utvärderingen summeras de angivna priserna över hela avtalstiden inklusive eventuella förlängningar. Priserna viktas beroende på när i tiden kostnaden utfaller för staden. Priser i början av avtaletets löptid har högre vikt än i slutet av löptiden.
Anbudsgivaren ska ange ett eventuellt pristillägg för förlängd användningstid. Viktning av dessa pristillägg baseras på hur ofta staden uppskattar att de olika tillgänglighetsnivåerna kommer att användas. Viktningarna utgör endast grund för beräkningen av utvärderingspriset och utgör inte någon utfästelse från stadens sida om vilka nivåer som faktiskt kommer att avropas.
</t>
  </si>
  <si>
    <t xml:space="preserve">Standardprodukt </t>
  </si>
  <si>
    <t>Poängen för mobilitet tilldelas av stadens utvärderingsgrupp. Anbudsgivaren har här möjlighet att simulera sin tänkta poäng för att uppskatta sitt slutgiltiga jämförelsetal. De valbara poängen är de möjliga utfallen enligt utvärderingsmodellen, se Anbudsinbjudan.</t>
  </si>
  <si>
    <t>Totalt antal uppnådda utvärderingspoäng</t>
  </si>
  <si>
    <t>Samtliga delkriterier inom funktionalitet som besvaras med "Ja" ger poäng i utvärderingsmodellen.</t>
  </si>
  <si>
    <t>Samtliga krav och funktioner som besvaras med "Ja" på frågan om kravet/delkriteriet uppfylls, ska ingå i offererad lösning och leverans.</t>
  </si>
  <si>
    <t>Poängen för manuella rutiner vid fördelning av resurser tilldelas av stadens utvärderingsgrupp. Anbudsgivaren har här möjlighet att simulera sin tänkta poäng för att uppskatta sitt slutgiltiga jämförelsetal. De valbara poängen är de möjliga utfallen enligt utvärderingsmodellen, se Anbudsinbjudan.</t>
  </si>
  <si>
    <t>Anbudsgivaren rekommenderas att noga läsa de instruktioner som finns på detta arbetsblad innan denne påbörjar arbetet med att fylla i sina svar. När detta är gjort rekommenderas att anbudsgivaren börjar med att besvara de krav som återfinns på arbetsbladet "Krav &amp; Funktionalitet".  
Samtliga priser i svarsmallen ska anges i SEK och exklusive mervärdesskatt. 
Poängen i denna svarsmall visas med 2 decimaler, vid summering räknas dock poängen ihop och då används samtliga decimaler som visas i formelfältet. 
Det slutgiltiga jämförelsetalet visas med 2 decimaler, skulle två anbudsgivare hamna på samma jämförelsetal kommer ännu 1 decimal användas för att fälla avgörandet.</t>
  </si>
  <si>
    <t xml:space="preserve">Följande arbetsblad syftar till ge kontext till de krav och delkriterier inom funktionalitet som finns på arbetsblad "Krav &amp; Funktionalitet". </t>
  </si>
  <si>
    <r>
      <t xml:space="preserve">Poängen för </t>
    </r>
    <r>
      <rPr>
        <sz val="12"/>
        <rFont val="Arial"/>
        <family val="2"/>
      </rPr>
      <t>tilldelningskriteriet</t>
    </r>
    <r>
      <rPr>
        <sz val="12"/>
        <color theme="1"/>
        <rFont val="Arial"/>
        <family val="2"/>
      </rPr>
      <t xml:space="preserve"> hämtas från arbetsbladet "Krav &amp; Funktionalitet".
Poäng tilldelas för uppfyllelse av delkriterier inom standardprodukt.</t>
    </r>
  </si>
  <si>
    <r>
      <t xml:space="preserve">Poängen för </t>
    </r>
    <r>
      <rPr>
        <sz val="12"/>
        <rFont val="Arial"/>
        <family val="2"/>
      </rPr>
      <t>tilldelningskriteriet</t>
    </r>
    <r>
      <rPr>
        <sz val="12"/>
        <color theme="1"/>
        <rFont val="Arial"/>
        <family val="2"/>
      </rPr>
      <t xml:space="preserve"> hämtas från arbetsbladet "Krav &amp; Funktionalitet".
Poäng tilldelas för uppfyllelse av delkriterier inom funktionalitet</t>
    </r>
  </si>
  <si>
    <t xml:space="preserve">Nedan visas maximalt påslag (vid 0% uppfyllelse) i procent och kronor. 
Vidare visas det påslag som anbudsgivaren uppnår med aktuell ifyllnad i svarsmallen.
Påslag i kr = Maximal påslag på utvärderingspriset i % * Summering av utvärderingspris * (1 - Måluppfyllelsegrad)
</t>
  </si>
  <si>
    <t>Summering och uträkning av utvärderingspoäng, måluppfyllelsegrad, utvärderingspris, påslag samt jämförelsetal</t>
  </si>
  <si>
    <t>Poängvärde
Funktionalitet</t>
  </si>
  <si>
    <t>Poängvärde
Standardprodukt</t>
  </si>
  <si>
    <r>
      <rPr>
        <sz val="12"/>
        <rFont val="Arial"/>
        <family val="2"/>
      </rPr>
      <t xml:space="preserve">Följande fem upphandlingar med funktionella områden och IT-tjänster ingår i den framtida skolplattformen: 
• </t>
    </r>
    <r>
      <rPr>
        <b/>
        <sz val="12"/>
        <rFont val="Arial"/>
        <family val="2"/>
      </rPr>
      <t>Upphandling av IT-stöd för barn- och elevregister</t>
    </r>
    <r>
      <rPr>
        <sz val="12"/>
        <rFont val="Arial"/>
        <family val="2"/>
      </rPr>
      <t xml:space="preserve">
• Upphandling av IT-stöd för hantering av frånvaro och närvaro 
• Upphandling av IT-stöd för hantering av elevdokumentation
• Upphandling av ett helhetsåtagande avseende IT-stöd för pedagogiskt material
• Upphandling av ett helhetsåtagande avseende IT-stöd för pedagogiskt genomförande
</t>
    </r>
    <r>
      <rPr>
        <sz val="28"/>
        <rFont val="Arial"/>
        <family val="2"/>
      </rPr>
      <t xml:space="preserve">
</t>
    </r>
  </si>
  <si>
    <t>Det anbud som uppnår det lägsta jämförelsetalet vinner upphandlingen. Se anbudsinbjudan kap 4 för en närmare beskrivning av jämförelsetalet, och hur det räknas ut. 
Observera att talet som visas i rutan nedan delvis baseras på simulerad data från anbudsgivaren avseende vissa tilldelningskriterier och därför inte nödvändigtvis är det jämförelsetal som stadens utvärdering resulterar i.</t>
  </si>
  <si>
    <t xml:space="preserve">Måluppfyllelsegraden är baserad på hur stor del utvärderingspoäng anbudsgivaren uppfyller.
Måluppfyllelsegrad = Erhållen poängsumma/Maxpoäng (Maximal måluppfyllelsegrad = 1,0) 
</t>
  </si>
  <si>
    <t>Gröna celler indikerar att ett krav eller tilldelningskriterium är ifyllt med ett giltigt värde.</t>
  </si>
  <si>
    <t>Funktion</t>
  </si>
  <si>
    <t>Krav eller 
delkriterium inom "funktionalitet"</t>
  </si>
  <si>
    <t>Uppfyller kravet/
delkriteriet inom "funktionalitet"</t>
  </si>
  <si>
    <t xml:space="preserve"> Ingår i standard-produkt?</t>
  </si>
  <si>
    <t>Gemensamt</t>
  </si>
  <si>
    <t xml:space="preserve">I detta arbetsblad ska anbudsgivaren fylla i sina svar för krav.
</t>
  </si>
  <si>
    <t xml:space="preserve">I detta arbetsblad ska anbudsgivaren fylla i sitt svar för krav, delkriterier inom funktionalitet samt huruvida lösningen realiserar som standardprodukt. För delkriterier som besvarats med "ja" och för krav måste (Ja/Nej) anges i kolumnen "Ingår i standardprodukt". Ej ifyllda celler för tilldelningskriterier kommer att tolkas som Nej.
Om funktionen realiseras i standardprodukt ges poängsumma, om kundspecifik utveckling krävs ges poängsumma 0,00. Poäng och procent av maxpoäng summeras i rubrikhuvudet.
Krav ger inga poäng till utvärderingsmodellen, men är obligatoriska. </t>
  </si>
  <si>
    <t xml:space="preserve"> Ingår i standardprodukt?</t>
  </si>
  <si>
    <t xml:space="preserve">Vid ifyllnad av detta arbetsblad behöver anbudsgivaren följa referenser till bilagorna: 5a - Ersättning, 4g - Servicenivåer, 4b - Underhåll.
Detta arbetsblad innehåller fält för ifyllnad av priser för underhåll.
Vägt pris för underhåll beräknas enligt följande:
Vägt pris för underhåll = Vägt pris för licens + Vägt pris för underhållstjänsten. 
Pris för licens: Anbudsgivaren ska ange ett fast pris per månad för licens. Priserna för licensen viktas beroende på när i tiden kostnaden utfaller för staden. Priser i början av avtalets löptid har högre vikt än i slutet av löptiden. För utvärderingen summeras de angivna priserna över hela löptiden inklusive eventuella förlängningar.
Pris för underhållstjänsten: Anbudsgivaren ska ange ett fast pris per månad för underhållstjänsten. För utvärderingen summeras de angivna priserna över hela avtalstiden inklusive förlängningar. Priserna viktas beroende på när i tiden kostnaden utfaller för staden. Priser i början av avtalets löptid har högre vikt än i slutet av löptiden.
Underhållstjänsten innefattar underhåll, support samt planering och samverkan så som beskrivet i Bilaga 4b – Underhåll.
Anbudsgivaren ska ange ett eventuellt pristillägg för förlängd användningstid. Viktning av dessa pristillägg baseras på hur ofta staden uppskattar att de olika nivåerna kommer att användas. Viktningarna utgör endast grund för beräkningen av utvärderingspriset och utgör inte någon utfästelse från stadens sida om vilka nivåer som faktiskt kommer att avropas.
</t>
  </si>
  <si>
    <t xml:space="preserve">Denna bilaga utgör en svarsmall för ifyllnad av anbudsgivarens priser, införandetid samt acceptans av krav, funktionalitet och standardprodukt.
De svar som anbudsgivaren lämnar i denna bilaga är bindande och kommer att gälla under hela kontraktsperioden.
Bilagan ska accepteras i sin helhet och samtliga krav ska uppfyllas.
</t>
  </si>
  <si>
    <t>Lösningen ska ha funktion för att personal själv kan uppdatera vissa delar av sin personliga information. Det ska vara tydligt vad individen själv kan eller måste uppdatera, såsom egen adress och kontaktinformation.</t>
  </si>
  <si>
    <r>
      <t>&lt;--- Följande ruta kontrollerar att samtliga funktionella krav är uppfyllda, priser angivna och tilldelningskriterium för funktionalitet, standardprodukt samt införandetid angiven. Om svarsmallen inte är korrekt ifylld riskerar anbudet att förkastas. Även om rutan är grön så uppmanas anbudsgivaren att kontrollera sina svar innan anbud lämnas till staden.</t>
    </r>
    <r>
      <rPr>
        <b/>
        <u/>
        <sz val="12"/>
        <color theme="1"/>
        <rFont val="Arial"/>
        <family val="2"/>
      </rPr>
      <t xml:space="preserve"> Anbudsgivaren ansvarar för att det lämnade anbudet är korrekt ifyllt.</t>
    </r>
  </si>
  <si>
    <t xml:space="preserve">Tid för införande enligt kapitel 3.7.2 i Anbudsinbjudan. </t>
  </si>
  <si>
    <t xml:space="preserve">I detta arbetsblad ska fastprisdelen för införandet samt införandetid anges. 
Fastprisdelen för införande ingår i beräkningen av utvärderingspriset viktad för när i tiden kostnaden utfaller.
Vald införandetid ger poäng som påverkar måluppfyllelsegraden. Ej ifylld tid för införande kommer i utvärderingen att ge noll poäng.
</t>
  </si>
  <si>
    <t>I detta arbetsblad ska även anbudsgivaren ange svar för tilldelningskriterierna standardprodukt samt funktionalitet. Tilldelningskriterier som ej fylls i kommer tolkas som nej i Stadens utvärdering av anbudet.</t>
  </si>
  <si>
    <t>Utvärderingspriset består av summan av priserna från arbetsbladen "Införande", "Timpriser" samt "Underhåll".</t>
  </si>
  <si>
    <t xml:space="preserve">Den här upphandlingen omfattar följande funktionella områden:
• Lärar- och personalhantering kopplat till enhetens kärnverksamhet
• Platshantering
• Inkomst- och avgiftshantering
• Registerhållning
• Ersättningshantering
• Elevhantering
• Skolpliktsbevakning
De krav och delkriterier inom funktionalitet som finns kopplade till respektive funktion ska läsas och förstås i sitt sammanhang. De sammanhangen beskrivs på en övergripande nivå av funktionskartorna i bilderna nedan. Funktionskartorna visar dessutom vilka användare och typer av användare som ska ha tillgång till funktionerna. Varje funktion har ett antal krav och delkriterier inom funktionalitet som specificerar viktiga egenskaper hos anbudsgivarens lösning. 
När ett krav eller delkriterium inom funktionalitet benämns "Upphandlingsgemensamt", innebär det att egenskapen i lösningen ska införas för samtliga ingående funktionella områden. 
När ett krav eller delkriterium inom funktionalitet benämns "Gemensamt", innebär det att egenskapen i lösningen endast ska införas för det specifika funktionella området. Med specifikt funktionellt område avses i bilden ovan varje gulmarkerat objekt. Detta innebär för upphandlingen av barn - och elevregistret att det finns sju funktionella områden 1.1 - 1.7.
Upphandlingen av ett IT-stöd för barn- och elevregister omfattar ett gemensamt och sammanhållet register avseende barn och elever och hantering av denna information ur ett verksamhets- och myndighetsperspektiv. Här finns också annan information som krävs för att utföra arbetet, till exempel information om lärare, kurser, studieplaner, grupper och vårdnadshavare.
I arbetsbladet "Krav &amp; Funktionalitet" finns både de krav som måste uppfyllas som benämns "Krav" och delkriterier till tilldelningskriterierna "Funktionalitet" och "Standardprodukter", se anbudsinbjudan 4.2.1 punkterna 3 och 4 (funktionalitet/standardprodukt). För att ett anbud ska kunna godkännas krävs att alla krav har besvarats med ja. 
</t>
  </si>
  <si>
    <t xml:space="preserve">För vissa prisparametrar behövs volymantaganden för att ett utvärderingspris ska kunna tas fram. De volymer som kommer att utgöra grund för beräkningarna är gjorda av Staden och finns beskrivna i denna svarsmall, under respektive arbetsblad. Observera att angivna volymer endast är avsedda för anbudsutvärdering och inte utgör någon utfästelse om faktiska volymer från stadens sida.
Anbud vars priser baseras på villkor om volymgarantier från stadens sida kommer inte att utvärderas. 
</t>
  </si>
  <si>
    <t>I lösningen ska det för en ansökan vara möjligt att skapa, ändra, ta bort och visa garantitid (tidpunkt då plats senast garanteras). För förskola ska garantitiden kunna sättas automatiskt enligt fördefinierade regler.</t>
  </si>
  <si>
    <t>I lösningen ska ett barn bara kunna vara inskriven på en förskola vid varje enskilt tillfälle.</t>
  </si>
  <si>
    <t>Lösningen ska ha funktion för att visa skolors öppet- och intagstider.</t>
  </si>
  <si>
    <t>Lösningen ska ha funktion för att via stadens standardiserade kanaler skicka information med automatik och manuellt om att placering saknas till vårdnadshavare till omyndiga elever.</t>
  </si>
  <si>
    <t>Lösningen ska ha funktion för att via stadens standardiserade kanaler skicka bekräftelse med automatik och manuellt att placering upphör till vårdnadshavare till omyndiga elever.</t>
  </si>
  <si>
    <t>Lösningen ska ha funktion för att via stadens standardiserade kanaler skicka information med automatik och manuellt om att placering saknas till myndiga elever.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</si>
</sst>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164" formatCode="#,##0\ &quot;kr&quot;"/>
    <numFmt numFmtId="165" formatCode="_(&quot;$&quot;* #,##0.00_);_(&quot;$&quot;* \(#,##0.00\);_(&quot;$&quot;* &quot;-&quot;??_);_(@_)"/>
    <numFmt numFmtId="166" formatCode="_-* #,##0\ &quot;kr&quot;_-;\-* #,##0\ &quot;kr&quot;_-;_-* &quot;-&quot;??\ &quot;kr&quot;_-;_-@_-"/>
    <numFmt numFmtId="167" formatCode="#,##0.00\ &quot;kr&quot;"/>
    <numFmt numFmtId="168" formatCode="0.0%"/>
  </numFmts>
  <fonts count="27"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Times New Roman"/>
      <family val="1"/>
    </font>
    <font>
      <b/>
      <sz val="16"/>
      <color rgb="FF0070C0"/>
      <name val="Gill Sans MT"/>
      <family val="2"/>
    </font>
    <font>
      <b/>
      <sz val="20"/>
      <color rgb="FF0070C0"/>
      <name val="Gill Sans MT"/>
      <family val="2"/>
    </font>
    <font>
      <b/>
      <sz val="14"/>
      <color rgb="FF0070C0"/>
      <name val="Gill Sans MT"/>
      <family val="2"/>
    </font>
    <font>
      <b/>
      <sz val="28"/>
      <color rgb="FF0070C0"/>
      <name val="Gill Sans MT"/>
      <family val="2"/>
    </font>
    <font>
      <b/>
      <sz val="12"/>
      <color theme="1"/>
      <name val="Arial"/>
      <family val="2"/>
    </font>
    <font>
      <sz val="12"/>
      <color theme="1"/>
      <name val="Arial"/>
      <family val="2"/>
    </font>
    <font>
      <b/>
      <sz val="12"/>
      <color rgb="FFFFFFFF"/>
      <name val="Arial"/>
      <family val="2"/>
    </font>
    <font>
      <sz val="12"/>
      <name val="Arial"/>
      <family val="2"/>
    </font>
    <font>
      <b/>
      <sz val="12"/>
      <color theme="0"/>
      <name val="Arial"/>
      <family val="2"/>
    </font>
    <font>
      <b/>
      <sz val="12"/>
      <name val="Arial"/>
      <family val="2"/>
    </font>
    <font>
      <sz val="12"/>
      <color rgb="FFFF0000"/>
      <name val="Arial"/>
      <family val="2"/>
    </font>
    <font>
      <b/>
      <sz val="12"/>
      <color rgb="FFFF0000"/>
      <name val="Arial"/>
      <family val="2"/>
    </font>
    <font>
      <b/>
      <sz val="16"/>
      <color rgb="FFFF0000"/>
      <name val="Arial"/>
      <family val="2"/>
    </font>
    <font>
      <sz val="12"/>
      <color theme="0"/>
      <name val="Arial"/>
      <family val="2"/>
    </font>
    <font>
      <b/>
      <sz val="16"/>
      <color theme="1"/>
      <name val="Arial"/>
      <family val="2"/>
    </font>
    <font>
      <b/>
      <u/>
      <sz val="12"/>
      <color rgb="FF000000"/>
      <name val="Arial"/>
      <family val="2"/>
    </font>
    <font>
      <sz val="12"/>
      <color rgb="FF000000"/>
      <name val="Arial"/>
      <family val="2"/>
    </font>
    <font>
      <sz val="28"/>
      <name val="Arial"/>
      <family val="2"/>
    </font>
    <font>
      <b/>
      <sz val="12"/>
      <color rgb="FF000000"/>
      <name val="Arial"/>
      <family val="2"/>
    </font>
    <font>
      <sz val="11"/>
      <color theme="0"/>
      <name val="Calibri"/>
      <family val="2"/>
      <scheme val="minor"/>
    </font>
    <font>
      <sz val="11"/>
      <color rgb="FFFF0000"/>
      <name val="Calibri"/>
      <family val="2"/>
      <scheme val="minor"/>
    </font>
    <font>
      <b/>
      <u/>
      <sz val="12"/>
      <color theme="1"/>
      <name val="Arial"/>
      <family val="2"/>
    </font>
  </fonts>
  <fills count="14">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0"/>
        <bgColor indexed="64"/>
      </patternFill>
    </fill>
    <fill>
      <patternFill patternType="solid">
        <fgColor rgb="FF4F81BD"/>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82">
    <border>
      <left/>
      <right/>
      <top/>
      <bottom/>
      <diagonal/>
    </border>
    <border>
      <left style="medium">
        <color rgb="FF4F81BD"/>
      </left>
      <right/>
      <top style="medium">
        <color rgb="FF4F81BD"/>
      </top>
      <bottom/>
      <diagonal/>
    </border>
    <border>
      <left style="medium">
        <color rgb="FF4F81BD"/>
      </left>
      <right style="medium">
        <color rgb="FF4F81BD"/>
      </right>
      <top/>
      <bottom style="medium">
        <color rgb="FF4F81BD"/>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top style="medium">
        <color rgb="FF4F81BD"/>
      </top>
      <bottom style="medium">
        <color rgb="FF4F81BD"/>
      </bottom>
      <diagonal/>
    </border>
    <border>
      <left/>
      <right/>
      <top style="medium">
        <color rgb="FF4F81BD"/>
      </top>
      <bottom/>
      <diagonal/>
    </border>
    <border>
      <left style="medium">
        <color rgb="FF4F81BD"/>
      </left>
      <right/>
      <top/>
      <bottom/>
      <diagonal/>
    </border>
    <border>
      <left style="medium">
        <color theme="4"/>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right/>
      <top style="medium">
        <color theme="4"/>
      </top>
      <bottom/>
      <diagonal/>
    </border>
    <border>
      <left style="medium">
        <color rgb="FF4F81BD"/>
      </left>
      <right style="medium">
        <color theme="4"/>
      </right>
      <top style="medium">
        <color rgb="FF4F81BD"/>
      </top>
      <bottom style="medium">
        <color rgb="FF4F81BD"/>
      </bottom>
      <diagonal/>
    </border>
    <border>
      <left style="medium">
        <color rgb="FF4F81BD"/>
      </left>
      <right style="medium">
        <color theme="4"/>
      </right>
      <top style="medium">
        <color rgb="FF4F81BD"/>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right/>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rgb="FF4F81BD"/>
      </right>
      <top/>
      <bottom style="medium">
        <color rgb="FF4F81BD"/>
      </bottom>
      <diagonal/>
    </border>
    <border>
      <left style="medium">
        <color theme="4"/>
      </left>
      <right style="medium">
        <color theme="4"/>
      </right>
      <top style="medium">
        <color theme="4"/>
      </top>
      <bottom style="medium">
        <color theme="4"/>
      </bottom>
      <diagonal/>
    </border>
    <border>
      <left/>
      <right style="medium">
        <color rgb="FF4F81BD"/>
      </right>
      <top style="medium">
        <color rgb="FF4F81BD"/>
      </top>
      <bottom style="medium">
        <color theme="4"/>
      </bottom>
      <diagonal/>
    </border>
    <border>
      <left/>
      <right style="medium">
        <color theme="4"/>
      </right>
      <top style="medium">
        <color rgb="FF4F81BD"/>
      </top>
      <bottom style="medium">
        <color theme="4"/>
      </bottom>
      <diagonal/>
    </border>
    <border>
      <left/>
      <right/>
      <top style="medium">
        <color theme="4"/>
      </top>
      <bottom style="medium">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4"/>
      </bottom>
      <diagonal/>
    </border>
    <border>
      <left/>
      <right/>
      <top/>
      <bottom style="medium">
        <color rgb="FF4F81BD"/>
      </bottom>
      <diagonal/>
    </border>
    <border>
      <left style="medium">
        <color rgb="FF4F81BD"/>
      </left>
      <right style="medium">
        <color rgb="FF4F81BD"/>
      </right>
      <top/>
      <bottom/>
      <diagonal/>
    </border>
    <border>
      <left style="medium">
        <color rgb="FF4F81BD"/>
      </left>
      <right/>
      <top/>
      <bottom style="medium">
        <color rgb="FF4F81BD"/>
      </bottom>
      <diagonal/>
    </border>
    <border>
      <left/>
      <right style="medium">
        <color rgb="FF4F81BD"/>
      </right>
      <top/>
      <bottom style="medium">
        <color rgb="FF4F81BD"/>
      </bottom>
      <diagonal/>
    </border>
    <border>
      <left style="medium">
        <color theme="4"/>
      </left>
      <right style="medium">
        <color rgb="FF4F81BD"/>
      </right>
      <top/>
      <bottom/>
      <diagonal/>
    </border>
    <border>
      <left style="medium">
        <color rgb="FF4F81BD"/>
      </left>
      <right style="medium">
        <color rgb="FF4F81BD"/>
      </right>
      <top style="medium">
        <color rgb="FF4F81BD"/>
      </top>
      <bottom/>
      <diagonal/>
    </border>
    <border>
      <left style="medium">
        <color theme="3"/>
      </left>
      <right/>
      <top/>
      <bottom/>
      <diagonal/>
    </border>
    <border>
      <left/>
      <right style="medium">
        <color rgb="FF4F81BD"/>
      </right>
      <top/>
      <bottom style="medium">
        <color theme="4"/>
      </bottom>
      <diagonal/>
    </border>
    <border>
      <left/>
      <right/>
      <top style="medium">
        <color theme="4"/>
      </top>
      <bottom style="medium">
        <color rgb="FF00206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medium">
        <color theme="3"/>
      </top>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002060"/>
      </left>
      <right/>
      <top/>
      <bottom/>
      <diagonal/>
    </border>
    <border>
      <left/>
      <right style="medium">
        <color rgb="FF002060"/>
      </right>
      <top/>
      <bottom/>
      <diagonal/>
    </border>
    <border>
      <left style="medium">
        <color rgb="FF002060"/>
      </left>
      <right/>
      <top style="medium">
        <color theme="4"/>
      </top>
      <bottom/>
      <diagonal/>
    </border>
    <border>
      <left/>
      <right style="medium">
        <color rgb="FF002060"/>
      </right>
      <top style="medium">
        <color theme="4"/>
      </top>
      <bottom/>
      <diagonal/>
    </border>
    <border>
      <left/>
      <right style="medium">
        <color rgb="FF4F81BD"/>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top style="thin">
        <color theme="0" tint="-4.9989318521683403E-2"/>
      </top>
      <bottom style="thin">
        <color theme="0" tint="-4.9989318521683403E-2"/>
      </bottom>
      <diagonal/>
    </border>
    <border>
      <left style="thin">
        <color theme="4"/>
      </left>
      <right style="thin">
        <color theme="0" tint="-4.9989318521683403E-2"/>
      </right>
      <top style="thin">
        <color theme="0" tint="-4.9989318521683403E-2"/>
      </top>
      <bottom style="thin">
        <color theme="0" tint="-4.9989318521683403E-2"/>
      </bottom>
      <diagonal/>
    </border>
    <border>
      <left style="thin">
        <color theme="4"/>
      </left>
      <right style="medium">
        <color rgb="FF4F81BD"/>
      </right>
      <top/>
      <bottom/>
      <diagonal/>
    </border>
    <border>
      <left style="thin">
        <color theme="4"/>
      </left>
      <right/>
      <top/>
      <bottom/>
      <diagonal/>
    </border>
    <border>
      <left style="thin">
        <color theme="4"/>
      </left>
      <right style="thin">
        <color theme="0" tint="-4.9989318521683403E-2"/>
      </right>
      <top style="thin">
        <color theme="0" tint="-4.9989318521683403E-2"/>
      </top>
      <bottom/>
      <diagonal/>
    </border>
    <border>
      <left style="thin">
        <color theme="4"/>
      </left>
      <right style="thin">
        <color theme="0" tint="-4.9989318521683403E-2"/>
      </right>
      <top/>
      <bottom style="thin">
        <color theme="0" tint="-4.9989318521683403E-2"/>
      </bottom>
      <diagonal/>
    </border>
    <border>
      <left/>
      <right/>
      <top/>
      <bottom style="thin">
        <color theme="0" tint="-4.9989318521683403E-2"/>
      </bottom>
      <diagonal/>
    </border>
    <border>
      <left/>
      <right/>
      <top style="thin">
        <color theme="0" tint="-4.9989318521683403E-2"/>
      </top>
      <bottom/>
      <diagonal/>
    </border>
    <border>
      <left style="medium">
        <color theme="3"/>
      </left>
      <right style="medium">
        <color theme="3"/>
      </right>
      <top style="medium">
        <color theme="3"/>
      </top>
      <bottom style="medium">
        <color theme="3"/>
      </bottom>
      <diagonal/>
    </border>
    <border>
      <left style="medium">
        <color rgb="FF0070C0"/>
      </left>
      <right style="medium">
        <color rgb="FF0070C0"/>
      </right>
      <top style="medium">
        <color theme="4"/>
      </top>
      <bottom style="medium">
        <color rgb="FF0070C0"/>
      </bottom>
      <diagonal/>
    </border>
    <border>
      <left style="medium">
        <color theme="4"/>
      </left>
      <right/>
      <top style="medium">
        <color rgb="FF4F81BD"/>
      </top>
      <bottom style="medium">
        <color rgb="FF4F81BD"/>
      </bottom>
      <diagonal/>
    </border>
    <border>
      <left style="medium">
        <color theme="4"/>
      </left>
      <right/>
      <top style="medium">
        <color theme="4"/>
      </top>
      <bottom style="medium">
        <color rgb="FF4F81BD"/>
      </bottom>
      <diagonal/>
    </border>
    <border>
      <left style="medium">
        <color theme="4"/>
      </left>
      <right/>
      <top style="medium">
        <color rgb="FF4F81BD"/>
      </top>
      <bottom style="medium">
        <color theme="4"/>
      </bottom>
      <diagonal/>
    </border>
    <border>
      <left style="medium">
        <color theme="3"/>
      </left>
      <right/>
      <top/>
      <bottom style="medium">
        <color theme="4"/>
      </bottom>
      <diagonal/>
    </border>
    <border>
      <left style="thin">
        <color theme="0" tint="-4.9989318521683403E-2"/>
      </left>
      <right style="thin">
        <color theme="0" tint="-4.9989318521683403E-2"/>
      </right>
      <top/>
      <bottom/>
      <diagonal/>
    </border>
    <border>
      <left style="thin">
        <color theme="4"/>
      </left>
      <right style="medium">
        <color rgb="FF4F81BD"/>
      </right>
      <top style="medium">
        <color theme="4"/>
      </top>
      <bottom style="medium">
        <color theme="4"/>
      </bottom>
      <diagonal/>
    </border>
    <border>
      <left style="thin">
        <color theme="4"/>
      </left>
      <right/>
      <top style="medium">
        <color theme="4"/>
      </top>
      <bottom style="medium">
        <color theme="4"/>
      </bottom>
      <diagonal/>
    </border>
    <border>
      <left style="medium">
        <color theme="3"/>
      </left>
      <right/>
      <top style="medium">
        <color theme="3"/>
      </top>
      <bottom/>
      <diagonal/>
    </border>
    <border>
      <left/>
      <right style="medium">
        <color theme="3"/>
      </right>
      <top style="medium">
        <color theme="3"/>
      </top>
      <bottom/>
      <diagonal/>
    </border>
  </borders>
  <cellStyleXfs count="5">
    <xf numFmtId="0" fontId="0" fillId="0" borderId="0"/>
    <xf numFmtId="44" fontId="1" fillId="0" borderId="0" applyFont="0" applyFill="0" applyBorder="0" applyAlignment="0" applyProtection="0"/>
    <xf numFmtId="165" fontId="3" fillId="0" borderId="0" applyFont="0" applyFill="0" applyBorder="0" applyAlignment="0" applyProtection="0"/>
    <xf numFmtId="0" fontId="3" fillId="0" borderId="0"/>
    <xf numFmtId="9" fontId="1" fillId="0" borderId="0" applyFont="0" applyFill="0" applyBorder="0" applyAlignment="0" applyProtection="0"/>
  </cellStyleXfs>
  <cellXfs count="520">
    <xf numFmtId="0" fontId="0" fillId="0" borderId="0" xfId="0"/>
    <xf numFmtId="0" fontId="10" fillId="0" borderId="0" xfId="0" applyFont="1" applyProtection="1"/>
    <xf numFmtId="164" fontId="10" fillId="4" borderId="7" xfId="0" applyNumberFormat="1" applyFont="1" applyFill="1" applyBorder="1" applyAlignment="1" applyProtection="1">
      <alignment vertical="center" wrapText="1"/>
    </xf>
    <xf numFmtId="0" fontId="10" fillId="0" borderId="0" xfId="0" applyFont="1" applyAlignment="1" applyProtection="1">
      <alignment horizontal="right"/>
    </xf>
    <xf numFmtId="164" fontId="9" fillId="4" borderId="0" xfId="0" applyNumberFormat="1" applyFont="1" applyFill="1" applyBorder="1" applyAlignment="1" applyProtection="1">
      <alignment vertical="center" wrapText="1"/>
    </xf>
    <xf numFmtId="164" fontId="10" fillId="4" borderId="0" xfId="0" applyNumberFormat="1" applyFont="1" applyFill="1" applyBorder="1" applyAlignment="1" applyProtection="1">
      <alignment horizontal="right" vertical="center" wrapText="1"/>
    </xf>
    <xf numFmtId="0" fontId="9" fillId="0" borderId="0" xfId="0" applyFont="1" applyAlignment="1" applyProtection="1">
      <alignment horizontal="right"/>
    </xf>
    <xf numFmtId="164" fontId="10" fillId="4" borderId="2" xfId="0" applyNumberFormat="1" applyFont="1" applyFill="1" applyBorder="1" applyAlignment="1" applyProtection="1">
      <alignment horizontal="center" vertical="center" wrapText="1"/>
    </xf>
    <xf numFmtId="10" fontId="10" fillId="12" borderId="3" xfId="0" applyNumberFormat="1" applyFont="1" applyFill="1" applyBorder="1" applyAlignment="1" applyProtection="1">
      <alignment horizontal="center" vertical="center" wrapText="1"/>
      <protection locked="0"/>
    </xf>
    <xf numFmtId="10" fontId="12" fillId="4" borderId="2" xfId="0" applyNumberFormat="1" applyFont="1" applyFill="1" applyBorder="1" applyAlignment="1" applyProtection="1">
      <alignment horizontal="center" vertical="center" wrapText="1"/>
    </xf>
    <xf numFmtId="10" fontId="14" fillId="4" borderId="2" xfId="0" applyNumberFormat="1" applyFont="1" applyFill="1" applyBorder="1" applyAlignment="1" applyProtection="1">
      <alignment horizontal="center" vertical="center" wrapText="1"/>
    </xf>
    <xf numFmtId="10" fontId="10" fillId="0" borderId="0" xfId="0" applyNumberFormat="1" applyFont="1" applyAlignment="1" applyProtection="1"/>
    <xf numFmtId="0" fontId="10" fillId="0" borderId="0" xfId="0" applyFont="1" applyAlignment="1" applyProtection="1">
      <alignment wrapText="1"/>
    </xf>
    <xf numFmtId="0" fontId="10" fillId="0" borderId="0" xfId="0" applyFont="1" applyAlignment="1" applyProtection="1"/>
    <xf numFmtId="10" fontId="14" fillId="4" borderId="3" xfId="0" applyNumberFormat="1" applyFont="1" applyFill="1" applyBorder="1" applyAlignment="1" applyProtection="1">
      <alignment horizontal="center" vertical="center" wrapText="1"/>
    </xf>
    <xf numFmtId="10" fontId="10" fillId="4" borderId="3" xfId="0" applyNumberFormat="1" applyFont="1" applyFill="1" applyBorder="1" applyAlignment="1" applyProtection="1">
      <alignment horizontal="center" vertical="center" wrapText="1"/>
    </xf>
    <xf numFmtId="0" fontId="10" fillId="4" borderId="11" xfId="0" applyFont="1" applyFill="1" applyBorder="1" applyProtection="1"/>
    <xf numFmtId="2" fontId="9" fillId="0" borderId="22" xfId="0" applyNumberFormat="1" applyFont="1" applyFill="1" applyBorder="1" applyAlignment="1" applyProtection="1">
      <alignment horizontal="right" vertical="center" wrapText="1"/>
    </xf>
    <xf numFmtId="2" fontId="9" fillId="0" borderId="25" xfId="0" applyNumberFormat="1" applyFont="1" applyFill="1" applyBorder="1" applyAlignment="1" applyProtection="1">
      <alignment horizontal="right" vertical="center" wrapText="1"/>
    </xf>
    <xf numFmtId="2" fontId="9" fillId="0" borderId="5" xfId="0" applyNumberFormat="1" applyFont="1" applyFill="1" applyBorder="1" applyAlignment="1" applyProtection="1">
      <alignment horizontal="right" vertical="center" wrapText="1"/>
    </xf>
    <xf numFmtId="2" fontId="9" fillId="13" borderId="25" xfId="0" applyNumberFormat="1" applyFont="1" applyFill="1" applyBorder="1" applyAlignment="1" applyProtection="1">
      <alignment horizontal="right"/>
      <protection locked="0"/>
    </xf>
    <xf numFmtId="2" fontId="9" fillId="0" borderId="26" xfId="0" applyNumberFormat="1" applyFont="1" applyFill="1" applyBorder="1" applyAlignment="1" applyProtection="1">
      <alignment horizontal="right" vertical="center" wrapText="1"/>
    </xf>
    <xf numFmtId="2" fontId="9" fillId="0" borderId="17" xfId="0" applyNumberFormat="1" applyFont="1" applyFill="1" applyBorder="1" applyAlignment="1" applyProtection="1">
      <alignment horizontal="right" vertical="center" wrapText="1"/>
    </xf>
    <xf numFmtId="0" fontId="10" fillId="0" borderId="11" xfId="0" applyFont="1" applyBorder="1" applyProtection="1"/>
    <xf numFmtId="0" fontId="10" fillId="0" borderId="0" xfId="0" applyFont="1" applyBorder="1" applyProtection="1"/>
    <xf numFmtId="167" fontId="10" fillId="12" borderId="6" xfId="1" applyNumberFormat="1" applyFont="1" applyFill="1" applyBorder="1" applyAlignment="1" applyProtection="1">
      <alignment vertical="center" wrapText="1"/>
      <protection locked="0"/>
    </xf>
    <xf numFmtId="167" fontId="10" fillId="12" borderId="3" xfId="0" applyNumberFormat="1" applyFont="1" applyFill="1" applyBorder="1" applyAlignment="1" applyProtection="1">
      <alignment horizontal="center" vertical="center" wrapText="1"/>
      <protection locked="0"/>
    </xf>
    <xf numFmtId="0" fontId="10" fillId="0" borderId="52" xfId="0" applyFont="1" applyFill="1" applyBorder="1" applyAlignment="1" applyProtection="1">
      <alignment horizontal="center" vertical="center" wrapText="1"/>
    </xf>
    <xf numFmtId="0" fontId="10" fillId="0" borderId="52" xfId="0" applyFont="1" applyFill="1" applyBorder="1" applyAlignment="1" applyProtection="1">
      <alignment horizontal="left" vertical="center" wrapText="1"/>
    </xf>
    <xf numFmtId="0" fontId="10" fillId="0" borderId="60" xfId="0" applyFont="1" applyFill="1" applyBorder="1" applyAlignment="1" applyProtection="1">
      <alignment horizontal="center" vertical="center" wrapText="1"/>
    </xf>
    <xf numFmtId="0" fontId="10" fillId="0" borderId="60" xfId="0" applyFont="1" applyFill="1" applyBorder="1" applyAlignment="1" applyProtection="1">
      <alignment horizontal="left" vertical="center" wrapText="1"/>
    </xf>
    <xf numFmtId="0" fontId="10" fillId="0" borderId="61" xfId="0" applyFont="1" applyFill="1" applyBorder="1" applyAlignment="1" applyProtection="1">
      <alignment horizontal="center" vertical="center" wrapText="1"/>
    </xf>
    <xf numFmtId="0" fontId="10" fillId="0" borderId="61" xfId="0" applyFont="1" applyFill="1" applyBorder="1" applyAlignment="1" applyProtection="1">
      <alignment horizontal="left" vertical="center" wrapText="1"/>
    </xf>
    <xf numFmtId="167" fontId="10" fillId="4" borderId="3" xfId="1" applyNumberFormat="1" applyFont="1" applyFill="1" applyBorder="1" applyAlignment="1" applyProtection="1">
      <alignment horizontal="center" vertical="center" wrapText="1"/>
    </xf>
    <xf numFmtId="167" fontId="10" fillId="4" borderId="2" xfId="1" applyNumberFormat="1" applyFont="1" applyFill="1" applyBorder="1" applyAlignment="1" applyProtection="1">
      <alignment horizontal="center" vertical="center" wrapText="1"/>
    </xf>
    <xf numFmtId="0" fontId="10" fillId="4" borderId="0" xfId="0" applyFont="1" applyFill="1" applyProtection="1"/>
    <xf numFmtId="0" fontId="10" fillId="13" borderId="25" xfId="0" applyFont="1" applyFill="1" applyBorder="1" applyProtection="1"/>
    <xf numFmtId="0" fontId="18" fillId="4" borderId="0" xfId="0" applyFont="1" applyFill="1" applyProtection="1"/>
    <xf numFmtId="0" fontId="10" fillId="4" borderId="0" xfId="0" applyFont="1" applyFill="1" applyBorder="1" applyAlignment="1" applyProtection="1">
      <alignment horizontal="center" vertical="center" wrapText="1"/>
    </xf>
    <xf numFmtId="0" fontId="9" fillId="0" borderId="25" xfId="0" applyFont="1" applyBorder="1" applyAlignment="1" applyProtection="1">
      <alignment vertical="center" wrapText="1"/>
    </xf>
    <xf numFmtId="0" fontId="9" fillId="0" borderId="25" xfId="0" applyFont="1" applyFill="1" applyBorder="1" applyProtection="1"/>
    <xf numFmtId="0" fontId="9" fillId="0" borderId="22" xfId="0" applyFont="1" applyFill="1" applyBorder="1" applyProtection="1"/>
    <xf numFmtId="0" fontId="9" fillId="4" borderId="25" xfId="0" applyFont="1" applyFill="1" applyBorder="1" applyAlignment="1" applyProtection="1">
      <alignment vertical="center"/>
    </xf>
    <xf numFmtId="0" fontId="9" fillId="4" borderId="25" xfId="0" applyFont="1" applyFill="1" applyBorder="1" applyProtection="1"/>
    <xf numFmtId="0" fontId="2" fillId="4" borderId="0" xfId="0" applyFont="1" applyFill="1" applyAlignment="1" applyProtection="1">
      <alignment vertical="center"/>
    </xf>
    <xf numFmtId="0" fontId="0" fillId="4" borderId="0" xfId="0" applyFill="1" applyProtection="1"/>
    <xf numFmtId="0" fontId="11" fillId="5" borderId="15" xfId="0" applyFont="1" applyFill="1" applyBorder="1" applyAlignment="1" applyProtection="1">
      <alignment horizontal="left" vertical="center" wrapText="1"/>
    </xf>
    <xf numFmtId="0" fontId="11" fillId="5" borderId="1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1" fillId="5" borderId="12" xfId="0" applyFont="1" applyFill="1" applyBorder="1" applyAlignment="1" applyProtection="1">
      <alignment horizontal="center" vertical="center" wrapText="1"/>
    </xf>
    <xf numFmtId="0" fontId="13" fillId="6" borderId="29" xfId="0" applyFont="1" applyFill="1" applyBorder="1" applyAlignment="1" applyProtection="1">
      <alignment horizontal="left" vertical="center"/>
    </xf>
    <xf numFmtId="0" fontId="13" fillId="6" borderId="30" xfId="0" applyFont="1" applyFill="1" applyBorder="1" applyAlignment="1" applyProtection="1">
      <alignment horizontal="left" vertical="center"/>
    </xf>
    <xf numFmtId="0" fontId="13" fillId="6" borderId="31" xfId="0" applyFont="1" applyFill="1" applyBorder="1" applyAlignment="1" applyProtection="1">
      <alignment horizontal="left" vertical="center"/>
    </xf>
    <xf numFmtId="0" fontId="0" fillId="0" borderId="0" xfId="0" applyProtection="1"/>
    <xf numFmtId="0" fontId="2" fillId="0" borderId="0" xfId="0" applyFont="1" applyFill="1" applyAlignment="1" applyProtection="1">
      <alignment vertical="center"/>
    </xf>
    <xf numFmtId="0" fontId="6" fillId="4" borderId="0" xfId="0" applyFont="1" applyFill="1" applyProtection="1"/>
    <xf numFmtId="0" fontId="7" fillId="4" borderId="0" xfId="0" applyFont="1" applyFill="1" applyProtection="1"/>
    <xf numFmtId="0" fontId="5" fillId="0" borderId="0" xfId="0" applyFont="1" applyProtection="1"/>
    <xf numFmtId="0" fontId="4" fillId="0" borderId="0" xfId="0" applyFont="1" applyProtection="1"/>
    <xf numFmtId="0" fontId="4" fillId="4" borderId="0" xfId="0" applyFont="1" applyFill="1" applyProtection="1"/>
    <xf numFmtId="0" fontId="11" fillId="5" borderId="25" xfId="0" applyFont="1" applyFill="1" applyBorder="1" applyAlignment="1" applyProtection="1">
      <alignment vertical="center" wrapText="1"/>
    </xf>
    <xf numFmtId="0" fontId="4" fillId="4" borderId="0" xfId="0" applyFont="1" applyFill="1" applyBorder="1" applyAlignment="1" applyProtection="1">
      <alignment vertical="top" wrapText="1"/>
    </xf>
    <xf numFmtId="0" fontId="2" fillId="4" borderId="0" xfId="0" applyFont="1" applyFill="1" applyProtection="1"/>
    <xf numFmtId="0" fontId="4" fillId="0" borderId="0" xfId="0" applyFont="1" applyBorder="1" applyAlignment="1" applyProtection="1">
      <alignment horizontal="left" vertical="top" wrapText="1"/>
    </xf>
    <xf numFmtId="0" fontId="13" fillId="0" borderId="0" xfId="0" applyFont="1" applyFill="1" applyBorder="1" applyAlignment="1" applyProtection="1">
      <alignment vertical="center"/>
    </xf>
    <xf numFmtId="0" fontId="11" fillId="5" borderId="9" xfId="0" applyFont="1" applyFill="1" applyBorder="1" applyAlignment="1" applyProtection="1">
      <alignment vertical="center" wrapText="1"/>
    </xf>
    <xf numFmtId="0" fontId="11" fillId="5" borderId="15" xfId="0" applyFont="1" applyFill="1" applyBorder="1" applyAlignment="1" applyProtection="1">
      <alignment vertical="center" wrapText="1"/>
    </xf>
    <xf numFmtId="0" fontId="11" fillId="5" borderId="10" xfId="0" applyFont="1" applyFill="1" applyBorder="1" applyAlignment="1" applyProtection="1">
      <alignment vertical="center" wrapText="1"/>
    </xf>
    <xf numFmtId="0" fontId="10" fillId="0" borderId="0" xfId="0" applyFont="1" applyBorder="1" applyAlignment="1" applyProtection="1">
      <alignment horizontal="left" vertical="top" wrapText="1"/>
    </xf>
    <xf numFmtId="0" fontId="10" fillId="12" borderId="25" xfId="0" applyFont="1" applyFill="1" applyBorder="1" applyProtection="1"/>
    <xf numFmtId="0" fontId="10" fillId="0" borderId="11"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vertical="top" wrapText="1"/>
    </xf>
    <xf numFmtId="0" fontId="10" fillId="0" borderId="12" xfId="0" applyFont="1" applyBorder="1" applyAlignment="1" applyProtection="1">
      <alignment vertical="top" wrapText="1"/>
    </xf>
    <xf numFmtId="0" fontId="10" fillId="11" borderId="25" xfId="0" applyFont="1" applyFill="1" applyBorder="1" applyProtection="1"/>
    <xf numFmtId="0" fontId="10" fillId="0" borderId="12" xfId="0" applyFont="1" applyBorder="1" applyProtection="1"/>
    <xf numFmtId="0" fontId="10" fillId="0" borderId="21" xfId="0" applyFont="1" applyBorder="1" applyAlignment="1" applyProtection="1">
      <alignment vertical="center"/>
    </xf>
    <xf numFmtId="0" fontId="10" fillId="0" borderId="21" xfId="0" applyFont="1" applyBorder="1" applyProtection="1"/>
    <xf numFmtId="0" fontId="10" fillId="0" borderId="14" xfId="0" applyFont="1" applyBorder="1" applyProtection="1"/>
    <xf numFmtId="0" fontId="10" fillId="0" borderId="13" xfId="0" applyFont="1" applyBorder="1" applyProtection="1"/>
    <xf numFmtId="0" fontId="9"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left" vertical="center"/>
    </xf>
    <xf numFmtId="0" fontId="10" fillId="4" borderId="13" xfId="0" applyNumberFormat="1" applyFont="1" applyFill="1" applyBorder="1" applyAlignment="1" applyProtection="1">
      <alignment vertical="center" wrapText="1"/>
    </xf>
    <xf numFmtId="0" fontId="10" fillId="4" borderId="21" xfId="0" applyNumberFormat="1" applyFont="1" applyFill="1" applyBorder="1" applyAlignment="1" applyProtection="1">
      <alignment vertical="center" wrapText="1"/>
    </xf>
    <xf numFmtId="0" fontId="10" fillId="4" borderId="14" xfId="0" applyNumberFormat="1" applyFont="1" applyFill="1" applyBorder="1" applyAlignment="1" applyProtection="1">
      <alignment vertical="center" wrapText="1"/>
    </xf>
    <xf numFmtId="0" fontId="10" fillId="4" borderId="0" xfId="0" applyNumberFormat="1" applyFont="1" applyFill="1" applyBorder="1" applyAlignment="1" applyProtection="1">
      <alignment vertical="center" wrapText="1"/>
    </xf>
    <xf numFmtId="0" fontId="11" fillId="5" borderId="22" xfId="0" applyFont="1" applyFill="1" applyBorder="1" applyAlignment="1" applyProtection="1">
      <alignment horizontal="left" vertical="center" wrapText="1"/>
    </xf>
    <xf numFmtId="0" fontId="11" fillId="5" borderId="28" xfId="0" applyFont="1" applyFill="1" applyBorder="1" applyAlignment="1" applyProtection="1">
      <alignment horizontal="left" vertical="center" wrapText="1"/>
    </xf>
    <xf numFmtId="0" fontId="11" fillId="5" borderId="23" xfId="0" applyFont="1" applyFill="1" applyBorder="1" applyAlignment="1" applyProtection="1">
      <alignment horizontal="left" vertical="center" wrapText="1"/>
    </xf>
    <xf numFmtId="0" fontId="10" fillId="0" borderId="0" xfId="0" applyFont="1" applyBorder="1" applyAlignment="1" applyProtection="1">
      <alignment horizontal="left" vertical="top"/>
    </xf>
    <xf numFmtId="0" fontId="10" fillId="0" borderId="0" xfId="0" applyFont="1" applyAlignment="1" applyProtection="1">
      <alignment horizontal="left"/>
    </xf>
    <xf numFmtId="0" fontId="11" fillId="5" borderId="9" xfId="0" applyFont="1" applyFill="1" applyBorder="1" applyAlignment="1" applyProtection="1">
      <alignment horizontal="left" vertical="center"/>
    </xf>
    <xf numFmtId="0" fontId="13" fillId="6" borderId="39" xfId="0" applyFont="1" applyFill="1" applyBorder="1" applyAlignment="1" applyProtection="1">
      <alignment vertical="center"/>
    </xf>
    <xf numFmtId="0" fontId="13" fillId="6" borderId="0" xfId="0" quotePrefix="1" applyFont="1" applyFill="1" applyBorder="1" applyAlignment="1" applyProtection="1">
      <alignment vertical="center"/>
    </xf>
    <xf numFmtId="0" fontId="13" fillId="6" borderId="0" xfId="0" applyFont="1" applyFill="1" applyBorder="1" applyAlignment="1" applyProtection="1">
      <alignment vertical="center"/>
    </xf>
    <xf numFmtId="0" fontId="11" fillId="5" borderId="10" xfId="0" applyFont="1" applyFill="1" applyBorder="1" applyAlignment="1" applyProtection="1">
      <alignment vertical="top" wrapText="1"/>
    </xf>
    <xf numFmtId="0" fontId="9" fillId="4" borderId="11"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10" fillId="4" borderId="21" xfId="0" applyFont="1" applyFill="1" applyBorder="1" applyAlignment="1" applyProtection="1">
      <alignment horizontal="left" vertical="center" wrapText="1"/>
    </xf>
    <xf numFmtId="0" fontId="10" fillId="4" borderId="14" xfId="0" applyFont="1" applyFill="1" applyBorder="1" applyAlignment="1" applyProtection="1">
      <alignment horizontal="left" vertical="center" wrapText="1"/>
    </xf>
    <xf numFmtId="0" fontId="13" fillId="6" borderId="29" xfId="0" applyFont="1" applyFill="1" applyBorder="1" applyAlignment="1" applyProtection="1">
      <alignment vertical="center"/>
    </xf>
    <xf numFmtId="0" fontId="13" fillId="6" borderId="30" xfId="0" quotePrefix="1" applyFont="1" applyFill="1" applyBorder="1" applyAlignment="1" applyProtection="1">
      <alignment vertical="center"/>
    </xf>
    <xf numFmtId="0" fontId="13" fillId="6" borderId="30" xfId="0" applyFont="1" applyFill="1" applyBorder="1" applyAlignment="1" applyProtection="1">
      <alignment vertical="center"/>
    </xf>
    <xf numFmtId="0" fontId="13" fillId="6" borderId="31" xfId="0" applyFont="1" applyFill="1" applyBorder="1" applyAlignment="1" applyProtection="1">
      <alignment vertical="center"/>
    </xf>
    <xf numFmtId="0" fontId="11" fillId="0" borderId="11"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24" fillId="0" borderId="0" xfId="0" applyFont="1" applyProtection="1"/>
    <xf numFmtId="0" fontId="11" fillId="5" borderId="22" xfId="0" applyFont="1" applyFill="1" applyBorder="1" applyAlignment="1" applyProtection="1">
      <alignment vertical="center" wrapText="1"/>
    </xf>
    <xf numFmtId="0" fontId="11" fillId="5" borderId="28" xfId="0" applyFont="1" applyFill="1" applyBorder="1" applyAlignment="1" applyProtection="1">
      <alignment vertical="center" wrapText="1"/>
    </xf>
    <xf numFmtId="0" fontId="11" fillId="5" borderId="23" xfId="0" applyFont="1" applyFill="1" applyBorder="1" applyAlignment="1" applyProtection="1">
      <alignment vertical="center" wrapText="1"/>
    </xf>
    <xf numFmtId="0" fontId="0" fillId="12" borderId="25" xfId="0" applyFill="1" applyBorder="1" applyProtection="1"/>
    <xf numFmtId="0" fontId="10" fillId="0" borderId="15" xfId="0" applyFont="1" applyBorder="1" applyProtection="1"/>
    <xf numFmtId="0" fontId="10" fillId="0" borderId="10" xfId="0" applyFont="1" applyBorder="1" applyProtection="1"/>
    <xf numFmtId="0" fontId="12" fillId="0" borderId="0" xfId="0" applyFont="1" applyProtection="1"/>
    <xf numFmtId="0" fontId="18" fillId="0" borderId="0" xfId="0" applyFont="1" applyProtection="1"/>
    <xf numFmtId="0" fontId="10" fillId="0" borderId="0" xfId="0" applyFont="1" applyBorder="1" applyAlignment="1" applyProtection="1">
      <alignment vertical="top"/>
    </xf>
    <xf numFmtId="0" fontId="0" fillId="11" borderId="72" xfId="0" applyFill="1" applyBorder="1" applyProtection="1"/>
    <xf numFmtId="0" fontId="15" fillId="0" borderId="0" xfId="0" applyFont="1" applyAlignment="1" applyProtection="1">
      <alignment horizontal="center" vertical="center"/>
    </xf>
    <xf numFmtId="0" fontId="12" fillId="0" borderId="0" xfId="0" applyFont="1" applyAlignment="1" applyProtection="1">
      <alignment horizontal="center" vertical="center"/>
    </xf>
    <xf numFmtId="0" fontId="18" fillId="0" borderId="0" xfId="0" applyFont="1" applyAlignment="1" applyProtection="1">
      <alignment horizontal="center" vertical="center"/>
    </xf>
    <xf numFmtId="0" fontId="9" fillId="0" borderId="46" xfId="0" applyFont="1" applyBorder="1" applyAlignment="1" applyProtection="1">
      <alignment horizontal="right" vertical="center"/>
    </xf>
    <xf numFmtId="2" fontId="9" fillId="0" borderId="46"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9" fillId="0" borderId="0" xfId="0" applyFont="1" applyBorder="1" applyProtection="1"/>
    <xf numFmtId="9" fontId="9" fillId="0" borderId="0" xfId="4" applyFont="1" applyBorder="1" applyProtection="1"/>
    <xf numFmtId="0" fontId="13" fillId="5" borderId="28" xfId="0" applyFont="1" applyFill="1" applyBorder="1" applyAlignment="1" applyProtection="1">
      <alignment horizontal="center" vertical="center" wrapText="1"/>
    </xf>
    <xf numFmtId="0" fontId="11" fillId="5" borderId="28" xfId="0" applyFont="1" applyFill="1" applyBorder="1" applyAlignment="1" applyProtection="1">
      <alignment horizontal="center" vertical="center" wrapText="1"/>
    </xf>
    <xf numFmtId="0" fontId="18" fillId="0" borderId="0" xfId="0" applyFont="1" applyBorder="1" applyProtection="1"/>
    <xf numFmtId="0" fontId="13" fillId="6" borderId="55" xfId="0" applyFont="1" applyFill="1" applyBorder="1" applyAlignment="1" applyProtection="1">
      <alignment vertical="center"/>
    </xf>
    <xf numFmtId="0" fontId="13" fillId="6" borderId="15" xfId="0" applyFont="1" applyFill="1" applyBorder="1" applyAlignment="1" applyProtection="1">
      <alignment vertical="center"/>
    </xf>
    <xf numFmtId="0" fontId="13" fillId="6" borderId="41" xfId="0" applyFont="1" applyFill="1" applyBorder="1" applyAlignment="1" applyProtection="1">
      <alignment vertical="center"/>
    </xf>
    <xf numFmtId="0" fontId="13" fillId="6" borderId="56" xfId="0" applyFont="1" applyFill="1" applyBorder="1" applyAlignment="1" applyProtection="1">
      <alignment vertical="center"/>
    </xf>
    <xf numFmtId="0" fontId="9" fillId="11" borderId="0" xfId="0" applyFont="1" applyFill="1" applyAlignment="1" applyProtection="1">
      <alignment horizontal="center" vertical="center"/>
    </xf>
    <xf numFmtId="0" fontId="15" fillId="0" borderId="52" xfId="0" applyFont="1" applyFill="1" applyBorder="1" applyAlignment="1" applyProtection="1">
      <alignment horizontal="center" vertical="center"/>
    </xf>
    <xf numFmtId="2" fontId="10" fillId="0" borderId="58" xfId="0" applyNumberFormat="1" applyFont="1" applyFill="1" applyBorder="1" applyAlignment="1" applyProtection="1">
      <alignment horizontal="center" vertical="center"/>
    </xf>
    <xf numFmtId="2" fontId="9" fillId="0" borderId="64" xfId="0" applyNumberFormat="1" applyFont="1" applyFill="1" applyBorder="1" applyAlignment="1" applyProtection="1">
      <alignment horizontal="center" vertical="center"/>
    </xf>
    <xf numFmtId="2" fontId="9" fillId="0" borderId="52" xfId="0" applyNumberFormat="1" applyFont="1" applyFill="1" applyBorder="1" applyAlignment="1" applyProtection="1">
      <alignment horizontal="center" vertical="center"/>
    </xf>
    <xf numFmtId="0" fontId="12" fillId="0" borderId="0" xfId="0" applyFont="1" applyBorder="1" applyProtection="1"/>
    <xf numFmtId="2" fontId="12" fillId="0" borderId="52" xfId="0" applyNumberFormat="1" applyFont="1" applyFill="1" applyBorder="1" applyAlignment="1" applyProtection="1">
      <alignment horizontal="center" vertical="center"/>
    </xf>
    <xf numFmtId="0" fontId="18" fillId="0" borderId="0" xfId="0" applyFont="1" applyFill="1" applyBorder="1" applyProtection="1"/>
    <xf numFmtId="0" fontId="15" fillId="0" borderId="52" xfId="0" applyFont="1" applyBorder="1" applyAlignment="1" applyProtection="1">
      <alignment horizontal="center" vertical="center"/>
    </xf>
    <xf numFmtId="2" fontId="10" fillId="0" borderId="58" xfId="0" applyNumberFormat="1" applyFont="1" applyBorder="1" applyAlignment="1" applyProtection="1">
      <alignment horizontal="center" vertical="center"/>
    </xf>
    <xf numFmtId="0" fontId="15" fillId="0" borderId="60" xfId="0" applyFont="1" applyFill="1" applyBorder="1" applyAlignment="1" applyProtection="1">
      <alignment horizontal="center" vertical="center"/>
    </xf>
    <xf numFmtId="2" fontId="10" fillId="0" borderId="59" xfId="0" applyNumberFormat="1" applyFont="1" applyBorder="1" applyAlignment="1" applyProtection="1">
      <alignment horizontal="center" vertical="center"/>
    </xf>
    <xf numFmtId="2" fontId="9" fillId="0" borderId="67" xfId="0" applyNumberFormat="1" applyFont="1" applyFill="1" applyBorder="1" applyAlignment="1" applyProtection="1">
      <alignment horizontal="center" vertical="center"/>
    </xf>
    <xf numFmtId="2" fontId="9" fillId="0" borderId="60" xfId="0" applyNumberFormat="1" applyFont="1" applyFill="1" applyBorder="1" applyAlignment="1" applyProtection="1">
      <alignment horizontal="center" vertical="center"/>
    </xf>
    <xf numFmtId="0" fontId="9" fillId="3" borderId="30" xfId="0" applyFont="1" applyFill="1" applyBorder="1" applyAlignment="1" applyProtection="1"/>
    <xf numFmtId="0" fontId="9" fillId="3" borderId="31" xfId="0" applyFont="1" applyFill="1" applyBorder="1" applyAlignment="1" applyProtection="1"/>
    <xf numFmtId="0" fontId="10" fillId="0" borderId="61" xfId="0" applyFont="1" applyBorder="1" applyAlignment="1" applyProtection="1">
      <alignment horizontal="center" vertical="center" wrapText="1"/>
    </xf>
    <xf numFmtId="0" fontId="10" fillId="0" borderId="61" xfId="0" applyFont="1" applyBorder="1" applyAlignment="1" applyProtection="1">
      <alignment horizontal="left" vertical="center" wrapText="1"/>
    </xf>
    <xf numFmtId="0" fontId="15" fillId="0" borderId="61" xfId="0" applyFont="1" applyFill="1" applyBorder="1" applyAlignment="1" applyProtection="1">
      <alignment horizontal="center" vertical="center"/>
    </xf>
    <xf numFmtId="2" fontId="10" fillId="0" borderId="62" xfId="0" applyNumberFormat="1" applyFont="1" applyFill="1" applyBorder="1" applyAlignment="1" applyProtection="1">
      <alignment horizontal="center" vertical="center"/>
    </xf>
    <xf numFmtId="2" fontId="9" fillId="0" borderId="68" xfId="0" applyNumberFormat="1" applyFont="1" applyFill="1" applyBorder="1" applyAlignment="1" applyProtection="1">
      <alignment horizontal="center" vertical="center"/>
    </xf>
    <xf numFmtId="2" fontId="9" fillId="0" borderId="61" xfId="0" applyNumberFormat="1" applyFont="1" applyFill="1" applyBorder="1" applyAlignment="1" applyProtection="1">
      <alignment horizontal="center" vertical="center"/>
    </xf>
    <xf numFmtId="0" fontId="10" fillId="0" borderId="52" xfId="0" applyFont="1" applyBorder="1" applyAlignment="1" applyProtection="1">
      <alignment horizontal="center" vertical="center" wrapText="1"/>
    </xf>
    <xf numFmtId="0" fontId="10" fillId="0" borderId="52" xfId="0" applyFont="1" applyBorder="1" applyAlignment="1" applyProtection="1">
      <alignment horizontal="left" vertical="center" wrapText="1"/>
    </xf>
    <xf numFmtId="0" fontId="10" fillId="0" borderId="60" xfId="0" applyFont="1" applyBorder="1" applyAlignment="1" applyProtection="1">
      <alignment horizontal="center" vertical="center" wrapText="1"/>
    </xf>
    <xf numFmtId="0" fontId="10" fillId="0" borderId="60" xfId="0" applyFont="1" applyBorder="1" applyAlignment="1" applyProtection="1">
      <alignment horizontal="left" vertical="center" wrapText="1"/>
    </xf>
    <xf numFmtId="2" fontId="10" fillId="0" borderId="59" xfId="0" applyNumberFormat="1" applyFont="1" applyFill="1" applyBorder="1" applyAlignment="1" applyProtection="1">
      <alignment horizontal="center" vertical="center"/>
    </xf>
    <xf numFmtId="0" fontId="11" fillId="5" borderId="0" xfId="0" applyFont="1" applyFill="1" applyBorder="1" applyAlignment="1" applyProtection="1">
      <alignment vertical="center" wrapText="1"/>
    </xf>
    <xf numFmtId="0" fontId="15" fillId="0" borderId="61" xfId="0" applyFont="1" applyBorder="1" applyAlignment="1" applyProtection="1">
      <alignment horizontal="center" vertical="center"/>
    </xf>
    <xf numFmtId="2" fontId="10" fillId="0" borderId="62" xfId="0" applyNumberFormat="1" applyFont="1" applyBorder="1" applyAlignment="1" applyProtection="1">
      <alignment horizontal="center" vertical="center"/>
    </xf>
    <xf numFmtId="0" fontId="15" fillId="0" borderId="60" xfId="0" applyFont="1" applyBorder="1" applyAlignment="1" applyProtection="1">
      <alignment horizontal="center" vertical="center"/>
    </xf>
    <xf numFmtId="0" fontId="11" fillId="5" borderId="65" xfId="0" applyFont="1" applyFill="1" applyBorder="1" applyAlignment="1" applyProtection="1">
      <alignment vertical="center" wrapText="1"/>
    </xf>
    <xf numFmtId="0" fontId="11" fillId="5" borderId="57" xfId="0" applyFont="1" applyFill="1" applyBorder="1" applyAlignment="1" applyProtection="1">
      <alignment vertical="center" wrapText="1"/>
    </xf>
    <xf numFmtId="2" fontId="12" fillId="0" borderId="60" xfId="0" applyNumberFormat="1" applyFont="1" applyBorder="1" applyAlignment="1" applyProtection="1">
      <alignment horizontal="center" vertical="center"/>
    </xf>
    <xf numFmtId="0" fontId="13" fillId="2" borderId="11" xfId="0" applyFont="1" applyFill="1" applyBorder="1" applyAlignment="1" applyProtection="1">
      <alignment vertical="center"/>
    </xf>
    <xf numFmtId="0" fontId="13"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13" fillId="2" borderId="66" xfId="0" applyFont="1" applyFill="1" applyBorder="1" applyAlignment="1" applyProtection="1">
      <alignment vertical="center"/>
    </xf>
    <xf numFmtId="0" fontId="13" fillId="3" borderId="30" xfId="0" applyFont="1" applyFill="1" applyBorder="1" applyAlignment="1" applyProtection="1">
      <alignment vertical="center" wrapText="1"/>
    </xf>
    <xf numFmtId="0" fontId="13" fillId="3" borderId="31" xfId="0" applyFont="1" applyFill="1" applyBorder="1" applyAlignment="1" applyProtection="1">
      <alignment vertical="center" wrapText="1"/>
    </xf>
    <xf numFmtId="2" fontId="12" fillId="0" borderId="52" xfId="0" applyNumberFormat="1" applyFont="1" applyBorder="1" applyAlignment="1" applyProtection="1">
      <alignment horizontal="center" vertical="center"/>
    </xf>
    <xf numFmtId="2" fontId="12" fillId="0" borderId="60" xfId="0" applyNumberFormat="1" applyFont="1" applyFill="1" applyBorder="1" applyAlignment="1" applyProtection="1">
      <alignment horizontal="center" vertical="center"/>
    </xf>
    <xf numFmtId="0" fontId="13" fillId="3" borderId="0" xfId="0" applyFont="1" applyFill="1" applyBorder="1" applyAlignment="1" applyProtection="1">
      <alignment vertical="center" wrapText="1"/>
    </xf>
    <xf numFmtId="2" fontId="12" fillId="0" borderId="61" xfId="0" applyNumberFormat="1" applyFont="1" applyFill="1" applyBorder="1" applyAlignment="1" applyProtection="1">
      <alignment horizontal="center" vertical="center"/>
    </xf>
    <xf numFmtId="0" fontId="13" fillId="3" borderId="71" xfId="0" applyFont="1" applyFill="1" applyBorder="1" applyAlignment="1" applyProtection="1">
      <alignment vertical="center" wrapText="1"/>
    </xf>
    <xf numFmtId="2" fontId="15" fillId="0" borderId="52" xfId="0" applyNumberFormat="1" applyFont="1" applyFill="1" applyBorder="1" applyAlignment="1" applyProtection="1">
      <alignment horizontal="center" vertical="center"/>
    </xf>
    <xf numFmtId="0" fontId="0" fillId="0" borderId="52" xfId="0" applyBorder="1" applyProtection="1"/>
    <xf numFmtId="0" fontId="10" fillId="0" borderId="52" xfId="0" applyFont="1" applyFill="1" applyBorder="1" applyAlignment="1" applyProtection="1">
      <alignment vertical="center" wrapText="1"/>
    </xf>
    <xf numFmtId="0" fontId="11" fillId="5" borderId="21" xfId="0" applyFont="1" applyFill="1" applyBorder="1" applyAlignment="1" applyProtection="1">
      <alignment vertical="center" wrapText="1"/>
    </xf>
    <xf numFmtId="0" fontId="15" fillId="0" borderId="62" xfId="0" applyFont="1" applyBorder="1" applyAlignment="1" applyProtection="1">
      <alignment horizontal="center" vertical="center"/>
    </xf>
    <xf numFmtId="0" fontId="15" fillId="0" borderId="58" xfId="0" applyFont="1" applyBorder="1" applyAlignment="1" applyProtection="1">
      <alignment horizontal="center" vertical="center"/>
    </xf>
    <xf numFmtId="2" fontId="10" fillId="0" borderId="63" xfId="0" applyNumberFormat="1" applyFont="1" applyBorder="1" applyAlignment="1" applyProtection="1">
      <alignment horizontal="center" vertical="center"/>
    </xf>
    <xf numFmtId="2" fontId="12" fillId="0" borderId="58" xfId="0" applyNumberFormat="1" applyFont="1" applyFill="1" applyBorder="1" applyAlignment="1" applyProtection="1">
      <alignment horizontal="center" vertical="center"/>
    </xf>
    <xf numFmtId="0" fontId="15" fillId="0" borderId="59" xfId="0" applyFont="1" applyBorder="1" applyAlignment="1" applyProtection="1">
      <alignment horizontal="center" vertical="center"/>
    </xf>
    <xf numFmtId="2" fontId="10" fillId="0" borderId="70" xfId="0" applyNumberFormat="1" applyFont="1" applyBorder="1" applyAlignment="1" applyProtection="1">
      <alignment horizontal="center" vertical="center"/>
    </xf>
    <xf numFmtId="2" fontId="10" fillId="0" borderId="69" xfId="0" applyNumberFormat="1" applyFont="1" applyBorder="1" applyAlignment="1" applyProtection="1">
      <alignment horizontal="center" vertical="center"/>
    </xf>
    <xf numFmtId="0" fontId="15" fillId="0" borderId="0" xfId="0" applyFont="1" applyBorder="1" applyProtection="1"/>
    <xf numFmtId="2" fontId="12" fillId="0" borderId="58" xfId="0" applyNumberFormat="1" applyFont="1" applyBorder="1" applyAlignment="1" applyProtection="1">
      <alignment horizontal="center" vertical="center"/>
    </xf>
    <xf numFmtId="0" fontId="10" fillId="0" borderId="0" xfId="0" applyFont="1" applyAlignment="1" applyProtection="1">
      <alignment horizontal="left" vertical="center" wrapText="1"/>
    </xf>
    <xf numFmtId="0" fontId="10" fillId="0" borderId="0" xfId="0" applyFont="1" applyAlignment="1" applyProtection="1">
      <alignment horizontal="center" vertical="center"/>
    </xf>
    <xf numFmtId="0" fontId="16"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0" fillId="11" borderId="25" xfId="0" applyFill="1" applyBorder="1" applyProtection="1"/>
    <xf numFmtId="0" fontId="11" fillId="5" borderId="37" xfId="0" applyFont="1" applyFill="1" applyBorder="1" applyAlignment="1" applyProtection="1">
      <alignment vertical="center" wrapText="1"/>
    </xf>
    <xf numFmtId="0" fontId="11" fillId="5" borderId="8"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14" xfId="0" applyFont="1" applyFill="1" applyBorder="1" applyAlignment="1" applyProtection="1">
      <alignment vertical="center" wrapText="1"/>
    </xf>
    <xf numFmtId="0" fontId="12" fillId="0" borderId="8" xfId="0" applyFont="1" applyFill="1" applyBorder="1" applyAlignment="1" applyProtection="1">
      <alignment horizontal="right" wrapText="1"/>
    </xf>
    <xf numFmtId="0" fontId="10" fillId="0" borderId="18" xfId="0" applyFont="1" applyBorder="1" applyAlignment="1" applyProtection="1">
      <alignment horizontal="right" wrapText="1"/>
    </xf>
    <xf numFmtId="0" fontId="10" fillId="0" borderId="22" xfId="0" applyFont="1" applyBorder="1" applyProtection="1"/>
    <xf numFmtId="0" fontId="10" fillId="0" borderId="28" xfId="0" applyFont="1" applyBorder="1" applyProtection="1"/>
    <xf numFmtId="0" fontId="10" fillId="0" borderId="28" xfId="0" applyFont="1" applyBorder="1" applyAlignment="1" applyProtection="1">
      <alignment horizontal="right"/>
    </xf>
    <xf numFmtId="0" fontId="9" fillId="0" borderId="0" xfId="0" applyFont="1" applyBorder="1" applyAlignment="1" applyProtection="1">
      <alignment vertical="center" wrapText="1"/>
    </xf>
    <xf numFmtId="0" fontId="11" fillId="5" borderId="11" xfId="0" applyFont="1" applyFill="1" applyBorder="1" applyAlignment="1" applyProtection="1">
      <alignment horizontal="left" vertical="center" wrapText="1"/>
    </xf>
    <xf numFmtId="0" fontId="11" fillId="5" borderId="0" xfId="0" applyFont="1" applyFill="1" applyBorder="1" applyAlignment="1" applyProtection="1">
      <alignment horizontal="left" vertical="center" wrapText="1"/>
    </xf>
    <xf numFmtId="2" fontId="9" fillId="0" borderId="27" xfId="0" applyNumberFormat="1" applyFont="1" applyFill="1" applyBorder="1" applyAlignment="1" applyProtection="1">
      <alignment horizontal="center" vertical="center" wrapText="1"/>
    </xf>
    <xf numFmtId="0" fontId="11" fillId="8" borderId="34" xfId="0" applyFont="1" applyFill="1" applyBorder="1" applyAlignment="1" applyProtection="1">
      <alignment vertical="center" wrapText="1"/>
    </xf>
    <xf numFmtId="0" fontId="10" fillId="0" borderId="3" xfId="0" applyFont="1" applyBorder="1" applyAlignment="1" applyProtection="1">
      <alignment vertical="center" wrapText="1"/>
    </xf>
    <xf numFmtId="0" fontId="10" fillId="0" borderId="3"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1" fillId="5" borderId="6" xfId="0" applyFont="1" applyFill="1" applyBorder="1" applyAlignment="1" applyProtection="1">
      <alignment vertical="center"/>
    </xf>
    <xf numFmtId="0" fontId="13" fillId="5" borderId="6" xfId="0" applyFont="1" applyFill="1" applyBorder="1" applyAlignment="1" applyProtection="1">
      <alignment vertical="center"/>
    </xf>
    <xf numFmtId="0" fontId="10" fillId="0" borderId="0" xfId="0" applyFont="1" applyFill="1" applyBorder="1" applyProtection="1"/>
    <xf numFmtId="0" fontId="10" fillId="0" borderId="38" xfId="0" applyFont="1" applyBorder="1" applyAlignment="1" applyProtection="1">
      <alignment horizontal="center" vertical="center" wrapText="1"/>
    </xf>
    <xf numFmtId="0" fontId="10" fillId="0" borderId="0" xfId="0" applyFont="1" applyFill="1" applyBorder="1" applyAlignment="1" applyProtection="1">
      <alignment horizontal="right"/>
    </xf>
    <xf numFmtId="167" fontId="10" fillId="0" borderId="3" xfId="1" applyNumberFormat="1" applyFont="1" applyBorder="1" applyAlignment="1" applyProtection="1">
      <alignment horizontal="center" vertical="center" wrapText="1"/>
    </xf>
    <xf numFmtId="166" fontId="10" fillId="0" borderId="0" xfId="1" applyNumberFormat="1" applyFont="1" applyBorder="1" applyAlignment="1" applyProtection="1">
      <alignment vertical="center" wrapText="1"/>
    </xf>
    <xf numFmtId="166" fontId="10" fillId="0" borderId="0" xfId="1" applyNumberFormat="1" applyFont="1" applyFill="1" applyBorder="1" applyProtection="1"/>
    <xf numFmtId="166" fontId="10" fillId="0" borderId="0" xfId="1" applyNumberFormat="1" applyFont="1" applyBorder="1" applyAlignment="1" applyProtection="1">
      <alignment horizontal="center" vertical="center" wrapText="1"/>
    </xf>
    <xf numFmtId="167" fontId="9" fillId="0" borderId="3" xfId="1" applyNumberFormat="1" applyFont="1" applyBorder="1" applyAlignment="1" applyProtection="1">
      <alignment horizontal="center" wrapText="1"/>
    </xf>
    <xf numFmtId="0" fontId="12" fillId="0" borderId="2" xfId="0" applyFont="1" applyBorder="1" applyAlignment="1" applyProtection="1">
      <alignment vertical="center" wrapText="1"/>
    </xf>
    <xf numFmtId="0" fontId="10" fillId="0" borderId="2" xfId="0" applyFont="1" applyBorder="1" applyAlignment="1" applyProtection="1">
      <alignment vertical="center" wrapText="1"/>
    </xf>
    <xf numFmtId="0" fontId="15" fillId="0" borderId="0" xfId="0" applyFont="1" applyProtection="1"/>
    <xf numFmtId="0" fontId="11" fillId="5" borderId="1" xfId="0" applyFont="1" applyFill="1" applyBorder="1" applyAlignment="1" applyProtection="1">
      <alignment horizontal="left" vertical="top" wrapText="1"/>
    </xf>
    <xf numFmtId="0" fontId="11" fillId="5"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0" fillId="0" borderId="24" xfId="0" applyFont="1" applyBorder="1" applyAlignment="1" applyProtection="1">
      <alignment vertical="center" wrapText="1"/>
    </xf>
    <xf numFmtId="3" fontId="10" fillId="0" borderId="3" xfId="0" applyNumberFormat="1" applyFont="1" applyBorder="1" applyAlignment="1" applyProtection="1">
      <alignment horizontal="center" vertical="center" wrapText="1"/>
    </xf>
    <xf numFmtId="167" fontId="10" fillId="0" borderId="16" xfId="0" applyNumberFormat="1" applyFont="1" applyBorder="1" applyAlignment="1" applyProtection="1">
      <alignment horizontal="center" vertical="center" wrapText="1"/>
    </xf>
    <xf numFmtId="0" fontId="9" fillId="0" borderId="21" xfId="0" applyFont="1" applyBorder="1" applyAlignment="1" applyProtection="1">
      <alignment horizontal="right"/>
    </xf>
    <xf numFmtId="167" fontId="9" fillId="0" borderId="16" xfId="0" applyNumberFormat="1" applyFont="1" applyBorder="1" applyAlignment="1" applyProtection="1">
      <alignment horizontal="center" wrapText="1"/>
    </xf>
    <xf numFmtId="0" fontId="10" fillId="4" borderId="0" xfId="0" applyFont="1" applyFill="1" applyBorder="1" applyAlignment="1" applyProtection="1">
      <alignment wrapText="1"/>
    </xf>
    <xf numFmtId="0" fontId="14" fillId="12" borderId="25" xfId="0" applyFont="1" applyFill="1" applyBorder="1" applyAlignment="1" applyProtection="1">
      <alignment horizontal="center" vertical="center" wrapText="1"/>
    </xf>
    <xf numFmtId="0" fontId="10" fillId="0" borderId="0" xfId="0" applyFont="1" applyBorder="1" applyAlignment="1" applyProtection="1">
      <alignment vertical="center" wrapText="1"/>
    </xf>
    <xf numFmtId="0" fontId="10" fillId="0" borderId="12"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14" xfId="0" applyFont="1" applyBorder="1" applyAlignment="1" applyProtection="1">
      <alignment vertical="center" wrapText="1"/>
    </xf>
    <xf numFmtId="0" fontId="10" fillId="4" borderId="11" xfId="0" applyFont="1" applyFill="1" applyBorder="1" applyAlignment="1" applyProtection="1">
      <alignment horizontal="left" vertical="center" wrapText="1"/>
    </xf>
    <xf numFmtId="0" fontId="15" fillId="4" borderId="0" xfId="0" applyFont="1" applyFill="1" applyProtection="1"/>
    <xf numFmtId="164" fontId="14" fillId="0" borderId="73" xfId="0" applyNumberFormat="1" applyFont="1" applyFill="1" applyBorder="1" applyAlignment="1" applyProtection="1">
      <alignment horizontal="left" vertical="center" wrapText="1"/>
    </xf>
    <xf numFmtId="164" fontId="9" fillId="0" borderId="73" xfId="0" applyNumberFormat="1" applyFont="1" applyFill="1" applyBorder="1" applyAlignment="1" applyProtection="1">
      <alignment horizontal="left" vertical="center" wrapText="1"/>
    </xf>
    <xf numFmtId="164" fontId="9" fillId="0" borderId="74" xfId="0" applyNumberFormat="1" applyFont="1" applyFill="1" applyBorder="1" applyAlignment="1" applyProtection="1">
      <alignment horizontal="left" vertical="center" wrapText="1"/>
    </xf>
    <xf numFmtId="164" fontId="9" fillId="0" borderId="20" xfId="0" applyNumberFormat="1" applyFont="1" applyFill="1" applyBorder="1" applyAlignment="1" applyProtection="1">
      <alignment horizontal="left" vertical="center" wrapText="1"/>
    </xf>
    <xf numFmtId="0" fontId="15" fillId="4" borderId="0" xfId="0" applyFont="1" applyFill="1" applyBorder="1" applyProtection="1"/>
    <xf numFmtId="0" fontId="9" fillId="4" borderId="20" xfId="0" applyFont="1" applyFill="1" applyBorder="1" applyAlignment="1" applyProtection="1">
      <alignment vertical="center"/>
    </xf>
    <xf numFmtId="0" fontId="10" fillId="4" borderId="14" xfId="0" applyFont="1" applyFill="1" applyBorder="1" applyAlignment="1" applyProtection="1">
      <alignment vertical="top" wrapText="1"/>
    </xf>
    <xf numFmtId="0" fontId="10" fillId="4" borderId="21" xfId="0" applyFont="1" applyFill="1" applyBorder="1" applyAlignment="1" applyProtection="1">
      <alignment vertical="top" wrapText="1"/>
    </xf>
    <xf numFmtId="2" fontId="15" fillId="4" borderId="0" xfId="0" applyNumberFormat="1" applyFont="1" applyFill="1" applyProtection="1"/>
    <xf numFmtId="164" fontId="9" fillId="0" borderId="75" xfId="0" applyNumberFormat="1" applyFont="1" applyFill="1" applyBorder="1" applyAlignment="1" applyProtection="1">
      <alignment horizontal="left" vertical="center" wrapText="1"/>
    </xf>
    <xf numFmtId="0" fontId="25" fillId="4" borderId="0" xfId="0" applyFont="1" applyFill="1" applyProtection="1"/>
    <xf numFmtId="0" fontId="9" fillId="4" borderId="0" xfId="0" applyFont="1" applyFill="1" applyBorder="1" applyAlignment="1" applyProtection="1">
      <alignment horizontal="right"/>
    </xf>
    <xf numFmtId="0" fontId="9" fillId="4" borderId="12" xfId="0" applyFont="1" applyFill="1" applyBorder="1" applyAlignment="1" applyProtection="1">
      <alignment horizontal="right"/>
    </xf>
    <xf numFmtId="0" fontId="10" fillId="4" borderId="13" xfId="0" applyFont="1" applyFill="1" applyBorder="1" applyAlignment="1" applyProtection="1">
      <alignment vertical="top" wrapText="1"/>
    </xf>
    <xf numFmtId="0" fontId="10" fillId="0" borderId="77" xfId="0" applyFont="1" applyBorder="1" applyAlignment="1" applyProtection="1">
      <alignment horizontal="center" vertical="center" wrapText="1"/>
    </xf>
    <xf numFmtId="0" fontId="11" fillId="5" borderId="78" xfId="0" applyFont="1" applyFill="1" applyBorder="1" applyAlignment="1" applyProtection="1">
      <alignment vertical="center" wrapText="1"/>
    </xf>
    <xf numFmtId="0" fontId="11" fillId="5" borderId="79" xfId="0" applyFont="1" applyFill="1" applyBorder="1" applyAlignment="1" applyProtection="1">
      <alignment vertical="center" wrapText="1"/>
    </xf>
    <xf numFmtId="0" fontId="13" fillId="2" borderId="22" xfId="0" applyFont="1" applyFill="1" applyBorder="1" applyAlignment="1" applyProtection="1">
      <alignment vertical="center"/>
    </xf>
    <xf numFmtId="0" fontId="13" fillId="2" borderId="28" xfId="0" applyFont="1" applyFill="1" applyBorder="1" applyAlignment="1" applyProtection="1">
      <alignment vertical="center"/>
    </xf>
    <xf numFmtId="0" fontId="16" fillId="2" borderId="28" xfId="0" applyFont="1" applyFill="1" applyBorder="1" applyAlignment="1" applyProtection="1">
      <alignment vertical="center"/>
    </xf>
    <xf numFmtId="0" fontId="13" fillId="2" borderId="79" xfId="0" applyFont="1" applyFill="1" applyBorder="1" applyAlignment="1" applyProtection="1">
      <alignment vertical="center"/>
    </xf>
    <xf numFmtId="0" fontId="13" fillId="2" borderId="23" xfId="0" applyFont="1" applyFill="1" applyBorder="1" applyAlignment="1" applyProtection="1">
      <alignment vertical="center"/>
    </xf>
    <xf numFmtId="0" fontId="16" fillId="5" borderId="28" xfId="0" applyFont="1" applyFill="1" applyBorder="1" applyAlignment="1" applyProtection="1">
      <alignment vertical="center" wrapText="1"/>
    </xf>
    <xf numFmtId="0" fontId="10" fillId="4" borderId="12" xfId="0" applyFont="1" applyFill="1" applyBorder="1" applyAlignment="1" applyProtection="1">
      <alignment vertical="center" wrapText="1"/>
    </xf>
    <xf numFmtId="0" fontId="10" fillId="4" borderId="11" xfId="0" applyFont="1" applyFill="1" applyBorder="1" applyAlignment="1" applyProtection="1">
      <alignment horizontal="left" vertical="center"/>
    </xf>
    <xf numFmtId="0" fontId="10" fillId="4" borderId="11" xfId="0" applyFont="1" applyFill="1" applyBorder="1" applyAlignment="1" applyProtection="1">
      <alignment wrapText="1"/>
    </xf>
    <xf numFmtId="0" fontId="10" fillId="4" borderId="12" xfId="0" applyFont="1" applyFill="1" applyBorder="1" applyAlignment="1" applyProtection="1">
      <alignment wrapText="1"/>
    </xf>
    <xf numFmtId="0" fontId="9" fillId="4" borderId="11" xfId="0" applyFont="1" applyFill="1" applyBorder="1" applyAlignment="1" applyProtection="1">
      <alignment horizontal="left" vertical="center"/>
    </xf>
    <xf numFmtId="0" fontId="10" fillId="0" borderId="21" xfId="0" applyFont="1" applyBorder="1" applyProtection="1"/>
    <xf numFmtId="0" fontId="10" fillId="0" borderId="11" xfId="0" applyFont="1" applyBorder="1" applyAlignment="1" applyProtection="1">
      <alignment vertical="top"/>
    </xf>
    <xf numFmtId="0" fontId="10" fillId="0" borderId="9" xfId="0" applyFont="1" applyBorder="1" applyAlignment="1" applyProtection="1">
      <alignment vertical="top"/>
    </xf>
    <xf numFmtId="0" fontId="10"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3" fillId="5" borderId="22" xfId="0" applyFont="1" applyFill="1" applyBorder="1" applyAlignment="1" applyProtection="1">
      <alignment horizontal="center" vertical="center" wrapText="1"/>
    </xf>
    <xf numFmtId="0" fontId="10" fillId="4" borderId="0" xfId="0" applyFont="1" applyFill="1" applyBorder="1" applyAlignment="1" applyProtection="1">
      <alignment horizontal="left" vertical="center" wrapText="1"/>
    </xf>
    <xf numFmtId="168" fontId="9" fillId="0" borderId="46" xfId="4" applyNumberFormat="1" applyFont="1" applyBorder="1" applyAlignment="1" applyProtection="1">
      <alignment horizontal="center" vertical="center"/>
    </xf>
    <xf numFmtId="0" fontId="8" fillId="4" borderId="0" xfId="0" applyFont="1" applyFill="1" applyAlignment="1" applyProtection="1">
      <alignment horizontal="left"/>
    </xf>
    <xf numFmtId="0" fontId="10" fillId="0" borderId="18" xfId="0" applyFont="1" applyBorder="1" applyAlignment="1" applyProtection="1">
      <alignment horizontal="left" vertical="top" wrapText="1"/>
    </xf>
    <xf numFmtId="0" fontId="10" fillId="0" borderId="19" xfId="0" applyFont="1" applyBorder="1" applyAlignment="1" applyProtection="1">
      <alignment horizontal="left" vertical="top" wrapText="1"/>
    </xf>
    <xf numFmtId="0" fontId="10" fillId="0" borderId="20" xfId="0" applyFont="1" applyBorder="1" applyAlignment="1" applyProtection="1">
      <alignment horizontal="left" vertical="top" wrapText="1"/>
    </xf>
    <xf numFmtId="0" fontId="17" fillId="0" borderId="42" xfId="0" applyFont="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17" fillId="0" borderId="44" xfId="0" applyFont="1" applyBorder="1" applyAlignment="1" applyProtection="1">
      <alignment horizontal="center" vertical="center" wrapText="1"/>
    </xf>
    <xf numFmtId="0" fontId="11" fillId="5" borderId="9" xfId="0" applyFont="1" applyFill="1" applyBorder="1" applyAlignment="1" applyProtection="1">
      <alignment horizontal="left" vertical="top" wrapText="1"/>
    </xf>
    <xf numFmtId="0" fontId="11" fillId="5" borderId="15" xfId="0" applyFont="1" applyFill="1" applyBorder="1" applyAlignment="1" applyProtection="1">
      <alignment horizontal="left" vertical="top" wrapText="1"/>
    </xf>
    <xf numFmtId="0" fontId="11" fillId="5" borderId="10" xfId="0" applyFont="1" applyFill="1" applyBorder="1" applyAlignment="1" applyProtection="1">
      <alignment horizontal="left" vertical="top" wrapText="1"/>
    </xf>
    <xf numFmtId="0" fontId="10" fillId="4" borderId="11" xfId="0" applyFont="1" applyFill="1" applyBorder="1" applyAlignment="1" applyProtection="1">
      <alignment horizontal="left" vertical="top" wrapText="1"/>
    </xf>
    <xf numFmtId="0" fontId="10" fillId="4" borderId="0" xfId="0" applyFont="1" applyFill="1" applyBorder="1" applyAlignment="1" applyProtection="1">
      <alignment horizontal="left" vertical="top" wrapText="1"/>
    </xf>
    <xf numFmtId="0" fontId="10" fillId="4" borderId="12" xfId="0" applyFont="1" applyFill="1" applyBorder="1" applyAlignment="1" applyProtection="1">
      <alignment horizontal="left" vertical="top" wrapText="1"/>
    </xf>
    <xf numFmtId="0" fontId="10" fillId="0" borderId="0" xfId="0" applyNumberFormat="1" applyFont="1" applyBorder="1" applyAlignment="1" applyProtection="1">
      <alignment horizontal="left" vertical="center" wrapText="1"/>
    </xf>
    <xf numFmtId="0" fontId="10" fillId="0" borderId="12" xfId="0" applyNumberFormat="1" applyFont="1" applyBorder="1" applyAlignment="1" applyProtection="1">
      <alignment horizontal="left" vertical="center" wrapText="1"/>
    </xf>
    <xf numFmtId="0" fontId="10" fillId="4" borderId="11" xfId="0" applyFont="1" applyFill="1" applyBorder="1" applyAlignment="1" applyProtection="1">
      <alignment horizontal="left" wrapText="1"/>
    </xf>
    <xf numFmtId="0" fontId="10" fillId="4" borderId="0" xfId="0" applyFont="1" applyFill="1" applyBorder="1" applyAlignment="1" applyProtection="1">
      <alignment horizontal="left" wrapText="1"/>
    </xf>
    <xf numFmtId="0" fontId="10" fillId="4" borderId="12" xfId="0" applyFont="1" applyFill="1" applyBorder="1" applyAlignment="1" applyProtection="1">
      <alignment horizontal="left" wrapText="1"/>
    </xf>
    <xf numFmtId="0" fontId="10" fillId="0" borderId="11"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0"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21"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11" fillId="5" borderId="11" xfId="0" applyFont="1" applyFill="1" applyBorder="1" applyAlignment="1" applyProtection="1">
      <alignment vertical="center" wrapText="1"/>
    </xf>
    <xf numFmtId="0" fontId="11" fillId="5" borderId="0" xfId="0" applyFont="1" applyFill="1" applyBorder="1" applyAlignment="1" applyProtection="1">
      <alignment vertical="center" wrapText="1"/>
    </xf>
    <xf numFmtId="0" fontId="10" fillId="0" borderId="9" xfId="0" applyFont="1" applyBorder="1" applyAlignment="1" applyProtection="1">
      <alignment vertical="top"/>
    </xf>
    <xf numFmtId="0" fontId="10" fillId="0" borderId="15" xfId="0" applyFont="1" applyBorder="1" applyAlignment="1" applyProtection="1">
      <alignment vertical="top"/>
    </xf>
    <xf numFmtId="0" fontId="10" fillId="0" borderId="10" xfId="0" applyFont="1" applyBorder="1" applyAlignment="1" applyProtection="1">
      <alignment vertical="top"/>
    </xf>
    <xf numFmtId="0" fontId="10" fillId="0" borderId="13" xfId="0" applyFont="1" applyBorder="1" applyAlignment="1" applyProtection="1">
      <alignment vertical="top"/>
    </xf>
    <xf numFmtId="0" fontId="10" fillId="0" borderId="21" xfId="0" applyFont="1" applyBorder="1" applyAlignment="1" applyProtection="1">
      <alignment vertical="top"/>
    </xf>
    <xf numFmtId="0" fontId="10" fillId="0" borderId="14" xfId="0" applyFont="1" applyBorder="1" applyAlignment="1" applyProtection="1">
      <alignment vertical="top"/>
    </xf>
    <xf numFmtId="0" fontId="13" fillId="6" borderId="29" xfId="0" applyFont="1" applyFill="1" applyBorder="1" applyAlignment="1" applyProtection="1">
      <alignment horizontal="left" vertical="center"/>
    </xf>
    <xf numFmtId="0" fontId="13" fillId="6" borderId="30" xfId="0" applyFont="1" applyFill="1" applyBorder="1" applyAlignment="1" applyProtection="1">
      <alignment horizontal="left" vertical="center"/>
    </xf>
    <xf numFmtId="0" fontId="13" fillId="6" borderId="31" xfId="0" applyFont="1" applyFill="1" applyBorder="1" applyAlignment="1" applyProtection="1">
      <alignment horizontal="left" vertical="center"/>
    </xf>
    <xf numFmtId="0" fontId="12" fillId="0" borderId="11"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13" xfId="0" applyFont="1" applyBorder="1" applyAlignment="1" applyProtection="1">
      <alignment horizontal="left" vertical="top" wrapText="1"/>
    </xf>
    <xf numFmtId="0" fontId="12" fillId="0" borderId="21" xfId="0" applyFont="1" applyBorder="1" applyAlignment="1" applyProtection="1">
      <alignment horizontal="left" vertical="top" wrapText="1"/>
    </xf>
    <xf numFmtId="0" fontId="12" fillId="0" borderId="14" xfId="0" applyFont="1" applyBorder="1" applyAlignment="1" applyProtection="1">
      <alignment horizontal="left" vertical="top" wrapText="1"/>
    </xf>
    <xf numFmtId="0" fontId="13" fillId="6" borderId="29" xfId="0" applyFont="1" applyFill="1" applyBorder="1" applyAlignment="1" applyProtection="1">
      <alignment vertical="center"/>
    </xf>
    <xf numFmtId="0" fontId="13" fillId="6" borderId="30" xfId="0" applyFont="1" applyFill="1" applyBorder="1" applyAlignment="1" applyProtection="1">
      <alignment vertical="center"/>
    </xf>
    <xf numFmtId="0" fontId="13" fillId="6" borderId="31" xfId="0" applyFont="1" applyFill="1" applyBorder="1" applyAlignment="1" applyProtection="1">
      <alignment vertical="center"/>
    </xf>
    <xf numFmtId="0" fontId="13" fillId="6" borderId="80" xfId="0" applyFont="1" applyFill="1" applyBorder="1" applyAlignment="1" applyProtection="1">
      <alignment horizontal="left" vertical="center"/>
    </xf>
    <xf numFmtId="0" fontId="13" fillId="6" borderId="45" xfId="0" applyFont="1" applyFill="1" applyBorder="1" applyAlignment="1" applyProtection="1">
      <alignment horizontal="left" vertical="center"/>
    </xf>
    <xf numFmtId="0" fontId="13" fillId="6" borderId="81"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2" fillId="0" borderId="9" xfId="0" applyFont="1" applyBorder="1" applyAlignment="1" applyProtection="1">
      <alignment horizontal="left" vertical="top" wrapText="1"/>
    </xf>
    <xf numFmtId="0" fontId="12" fillId="0" borderId="15"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0" fillId="4" borderId="9" xfId="0" applyFont="1" applyFill="1" applyBorder="1" applyAlignment="1" applyProtection="1">
      <alignment horizontal="left" vertical="top" wrapText="1"/>
    </xf>
    <xf numFmtId="0" fontId="10" fillId="4" borderId="15" xfId="0" applyFont="1" applyFill="1" applyBorder="1" applyAlignment="1" applyProtection="1">
      <alignment horizontal="left" vertical="top" wrapText="1"/>
    </xf>
    <xf numFmtId="0" fontId="10" fillId="4" borderId="10" xfId="0" applyFont="1" applyFill="1" applyBorder="1" applyAlignment="1" applyProtection="1">
      <alignment horizontal="left" vertical="top" wrapText="1"/>
    </xf>
    <xf numFmtId="0" fontId="10" fillId="4" borderId="13" xfId="0" applyFont="1" applyFill="1" applyBorder="1" applyAlignment="1" applyProtection="1">
      <alignment horizontal="left" vertical="top" wrapText="1"/>
    </xf>
    <xf numFmtId="0" fontId="10" fillId="4" borderId="21" xfId="0" applyFont="1" applyFill="1" applyBorder="1" applyAlignment="1" applyProtection="1">
      <alignment horizontal="left" vertical="top" wrapText="1"/>
    </xf>
    <xf numFmtId="0" fontId="10" fillId="4" borderId="14" xfId="0" applyFont="1" applyFill="1" applyBorder="1" applyAlignment="1" applyProtection="1">
      <alignment horizontal="left" vertical="top" wrapText="1"/>
    </xf>
    <xf numFmtId="167" fontId="9" fillId="4" borderId="22" xfId="0" applyNumberFormat="1" applyFont="1" applyFill="1" applyBorder="1" applyAlignment="1" applyProtection="1">
      <alignment horizontal="right"/>
    </xf>
    <xf numFmtId="167" fontId="9" fillId="4" borderId="23" xfId="0" applyNumberFormat="1" applyFont="1" applyFill="1" applyBorder="1" applyAlignment="1" applyProtection="1">
      <alignment horizontal="right"/>
    </xf>
    <xf numFmtId="167" fontId="9" fillId="0" borderId="22" xfId="0" applyNumberFormat="1" applyFont="1" applyFill="1" applyBorder="1" applyAlignment="1" applyProtection="1">
      <alignment horizontal="right" vertical="center" wrapText="1"/>
    </xf>
    <xf numFmtId="167" fontId="9" fillId="0" borderId="23" xfId="0" applyNumberFormat="1" applyFont="1" applyFill="1" applyBorder="1" applyAlignment="1" applyProtection="1">
      <alignment horizontal="right" vertical="center" wrapText="1"/>
    </xf>
    <xf numFmtId="0" fontId="11" fillId="5" borderId="22" xfId="0" applyFont="1" applyFill="1" applyBorder="1" applyAlignment="1" applyProtection="1">
      <alignment horizontal="center" vertical="center" wrapText="1"/>
    </xf>
    <xf numFmtId="0" fontId="11" fillId="5" borderId="28" xfId="0" applyFont="1" applyFill="1" applyBorder="1" applyAlignment="1" applyProtection="1">
      <alignment horizontal="center" vertical="center" wrapText="1"/>
    </xf>
    <xf numFmtId="0" fontId="11" fillId="5" borderId="23" xfId="0" applyFont="1" applyFill="1" applyBorder="1" applyAlignment="1" applyProtection="1">
      <alignment horizontal="center" vertical="center" wrapText="1"/>
    </xf>
    <xf numFmtId="0" fontId="12" fillId="4" borderId="9" xfId="0" applyFont="1" applyFill="1" applyBorder="1" applyAlignment="1" applyProtection="1">
      <alignment horizontal="left" vertical="top" wrapText="1"/>
    </xf>
    <xf numFmtId="0" fontId="12" fillId="4" borderId="15" xfId="0" applyFont="1" applyFill="1" applyBorder="1" applyAlignment="1" applyProtection="1">
      <alignment horizontal="left" vertical="top" wrapText="1"/>
    </xf>
    <xf numFmtId="0" fontId="12" fillId="4" borderId="10" xfId="0" applyFont="1" applyFill="1" applyBorder="1" applyAlignment="1" applyProtection="1">
      <alignment horizontal="left" vertical="top" wrapText="1"/>
    </xf>
    <xf numFmtId="0" fontId="12" fillId="4" borderId="11" xfId="0" applyFont="1" applyFill="1" applyBorder="1" applyAlignment="1" applyProtection="1">
      <alignment horizontal="left" vertical="top" wrapText="1"/>
    </xf>
    <xf numFmtId="0" fontId="12" fillId="4" borderId="0" xfId="0" applyFont="1" applyFill="1" applyBorder="1" applyAlignment="1" applyProtection="1">
      <alignment horizontal="left" vertical="top" wrapText="1"/>
    </xf>
    <xf numFmtId="0" fontId="12" fillId="4" borderId="12" xfId="0" applyFont="1" applyFill="1" applyBorder="1" applyAlignment="1" applyProtection="1">
      <alignment horizontal="left" vertical="top" wrapText="1"/>
    </xf>
    <xf numFmtId="0" fontId="12" fillId="4" borderId="13" xfId="0" applyFont="1" applyFill="1" applyBorder="1" applyAlignment="1" applyProtection="1">
      <alignment horizontal="left" vertical="top" wrapText="1"/>
    </xf>
    <xf numFmtId="0" fontId="12" fillId="4" borderId="21" xfId="0" applyFont="1" applyFill="1" applyBorder="1" applyAlignment="1" applyProtection="1">
      <alignment horizontal="left" vertical="top" wrapText="1"/>
    </xf>
    <xf numFmtId="0" fontId="12" fillId="4" borderId="14" xfId="0" applyFont="1" applyFill="1" applyBorder="1" applyAlignment="1" applyProtection="1">
      <alignment horizontal="left" vertical="top" wrapText="1"/>
    </xf>
    <xf numFmtId="0" fontId="13" fillId="5" borderId="13" xfId="0" applyFont="1" applyFill="1" applyBorder="1" applyAlignment="1" applyProtection="1">
      <alignment horizontal="center" vertical="center" wrapText="1"/>
    </xf>
    <xf numFmtId="0" fontId="13" fillId="5" borderId="21"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xf>
    <xf numFmtId="0" fontId="10" fillId="4" borderId="9"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10"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2" fillId="4" borderId="10"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12"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12" fillId="4" borderId="21"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5" borderId="11"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10" fontId="9" fillId="0" borderId="22" xfId="0" applyNumberFormat="1" applyFont="1" applyFill="1" applyBorder="1" applyAlignment="1" applyProtection="1">
      <alignment horizontal="right" vertical="center" wrapText="1"/>
    </xf>
    <xf numFmtId="10" fontId="9" fillId="0" borderId="23" xfId="0" applyNumberFormat="1" applyFont="1" applyFill="1" applyBorder="1" applyAlignment="1" applyProtection="1">
      <alignment horizontal="right" vertical="center" wrapText="1"/>
    </xf>
    <xf numFmtId="0" fontId="11" fillId="5" borderId="11"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2" fontId="9" fillId="0" borderId="22" xfId="0" applyNumberFormat="1" applyFont="1" applyFill="1" applyBorder="1" applyAlignment="1" applyProtection="1">
      <alignment horizontal="right" vertical="center" wrapText="1"/>
    </xf>
    <xf numFmtId="2" fontId="9" fillId="0" borderId="23" xfId="0" applyNumberFormat="1" applyFont="1" applyFill="1" applyBorder="1" applyAlignment="1" applyProtection="1">
      <alignment horizontal="right" vertical="center" wrapText="1"/>
    </xf>
    <xf numFmtId="0" fontId="13" fillId="6" borderId="29" xfId="0" applyFont="1" applyFill="1" applyBorder="1" applyAlignment="1" applyProtection="1">
      <alignment horizontal="center" vertical="center"/>
    </xf>
    <xf numFmtId="0" fontId="13" fillId="6" borderId="30" xfId="0" applyFont="1" applyFill="1" applyBorder="1" applyAlignment="1" applyProtection="1">
      <alignment horizontal="center" vertical="center"/>
    </xf>
    <xf numFmtId="0" fontId="13" fillId="6" borderId="31" xfId="0" applyFont="1" applyFill="1" applyBorder="1" applyAlignment="1" applyProtection="1">
      <alignment horizontal="center" vertical="center"/>
    </xf>
    <xf numFmtId="0" fontId="13" fillId="6" borderId="76" xfId="0" applyFont="1" applyFill="1" applyBorder="1" applyAlignment="1" applyProtection="1">
      <alignment horizontal="center" vertical="center" wrapText="1"/>
    </xf>
    <xf numFmtId="0" fontId="13" fillId="6" borderId="21" xfId="0" applyFont="1" applyFill="1" applyBorder="1" applyAlignment="1" applyProtection="1">
      <alignment horizontal="center" vertical="center" wrapText="1"/>
    </xf>
    <xf numFmtId="0" fontId="11" fillId="5" borderId="22" xfId="0" applyFont="1" applyFill="1" applyBorder="1" applyAlignment="1" applyProtection="1">
      <alignment horizontal="left" vertical="center" wrapText="1"/>
    </xf>
    <xf numFmtId="0" fontId="11" fillId="5" borderId="28" xfId="0" applyFont="1" applyFill="1" applyBorder="1" applyAlignment="1" applyProtection="1">
      <alignment horizontal="left" vertical="center" wrapText="1"/>
    </xf>
    <xf numFmtId="0" fontId="11" fillId="5" borderId="23" xfId="0" applyFont="1" applyFill="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3"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22" xfId="0" applyFont="1" applyBorder="1" applyAlignment="1" applyProtection="1">
      <alignment horizontal="left" vertical="center"/>
    </xf>
    <xf numFmtId="0" fontId="10" fillId="0" borderId="28" xfId="0" applyFont="1" applyBorder="1" applyAlignment="1" applyProtection="1">
      <alignment horizontal="left" vertical="center"/>
    </xf>
    <xf numFmtId="0" fontId="10" fillId="0" borderId="23" xfId="0" applyFont="1" applyBorder="1" applyAlignment="1" applyProtection="1">
      <alignment horizontal="left" vertical="center"/>
    </xf>
    <xf numFmtId="164" fontId="19" fillId="0" borderId="0" xfId="0" applyNumberFormat="1"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21"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0" borderId="47" xfId="0" applyFont="1" applyFill="1" applyBorder="1" applyAlignment="1" applyProtection="1">
      <alignment horizontal="left" vertical="top" wrapText="1"/>
    </xf>
    <xf numFmtId="0" fontId="0" fillId="0" borderId="0" xfId="0" applyFont="1" applyFill="1" applyBorder="1" applyAlignment="1" applyProtection="1">
      <alignment horizontal="left" vertical="top"/>
    </xf>
    <xf numFmtId="0" fontId="0" fillId="0" borderId="48" xfId="0" applyFont="1" applyFill="1" applyBorder="1" applyAlignment="1" applyProtection="1">
      <alignment horizontal="left" vertical="top"/>
    </xf>
    <xf numFmtId="0" fontId="0" fillId="0" borderId="47" xfId="0" applyFont="1" applyFill="1" applyBorder="1" applyAlignment="1" applyProtection="1">
      <alignment horizontal="left" vertical="top"/>
    </xf>
    <xf numFmtId="0" fontId="0" fillId="0" borderId="49" xfId="0" applyFont="1" applyFill="1" applyBorder="1" applyAlignment="1" applyProtection="1">
      <alignment horizontal="left" vertical="top"/>
    </xf>
    <xf numFmtId="0" fontId="0" fillId="0" borderId="50" xfId="0" applyFont="1" applyFill="1" applyBorder="1" applyAlignment="1" applyProtection="1">
      <alignment horizontal="left" vertical="top"/>
    </xf>
    <xf numFmtId="0" fontId="0" fillId="0" borderId="51" xfId="0" applyFont="1" applyFill="1" applyBorder="1" applyAlignment="1" applyProtection="1">
      <alignment horizontal="left" vertical="top"/>
    </xf>
    <xf numFmtId="0" fontId="11" fillId="5" borderId="13" xfId="0" applyFont="1" applyFill="1" applyBorder="1" applyAlignment="1" applyProtection="1">
      <alignment horizontal="left" vertical="top" wrapText="1"/>
    </xf>
    <xf numFmtId="0" fontId="11" fillId="5" borderId="21" xfId="0" applyFont="1" applyFill="1" applyBorder="1" applyAlignment="1" applyProtection="1">
      <alignment horizontal="left" vertical="top" wrapText="1"/>
    </xf>
    <xf numFmtId="0" fontId="11" fillId="5" borderId="14" xfId="0" applyFont="1" applyFill="1" applyBorder="1" applyAlignment="1" applyProtection="1">
      <alignment horizontal="left" vertical="top" wrapText="1"/>
    </xf>
    <xf numFmtId="0" fontId="10" fillId="0" borderId="9"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21" xfId="0" applyFont="1" applyBorder="1" applyAlignment="1" applyProtection="1">
      <alignment horizontal="left" vertical="center"/>
    </xf>
    <xf numFmtId="0" fontId="10" fillId="0" borderId="14" xfId="0" applyFont="1" applyBorder="1" applyAlignment="1" applyProtection="1">
      <alignment horizontal="left" vertical="center"/>
    </xf>
    <xf numFmtId="0" fontId="12" fillId="0" borderId="9" xfId="0" applyFont="1" applyFill="1" applyBorder="1" applyAlignment="1" applyProtection="1">
      <alignment horizontal="left" vertical="top" wrapText="1"/>
    </xf>
    <xf numFmtId="0" fontId="12" fillId="0" borderId="15"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11"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12"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0" borderId="14" xfId="0" applyFont="1" applyFill="1" applyBorder="1" applyAlignment="1" applyProtection="1">
      <alignment horizontal="left" vertical="top" wrapText="1"/>
    </xf>
    <xf numFmtId="0" fontId="22" fillId="0" borderId="9" xfId="0" applyFont="1" applyFill="1" applyBorder="1" applyAlignment="1" applyProtection="1">
      <alignment horizontal="left" vertical="top" wrapText="1"/>
    </xf>
    <xf numFmtId="0" fontId="22" fillId="0" borderId="15" xfId="0" applyFont="1" applyFill="1" applyBorder="1" applyAlignment="1" applyProtection="1">
      <alignment horizontal="left" vertical="top"/>
    </xf>
    <xf numFmtId="0" fontId="22" fillId="0" borderId="10" xfId="0" applyFont="1" applyFill="1" applyBorder="1" applyAlignment="1" applyProtection="1">
      <alignment horizontal="left" vertical="top"/>
    </xf>
    <xf numFmtId="0" fontId="22" fillId="0" borderId="11"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22" fillId="0" borderId="12" xfId="0" applyFont="1" applyFill="1" applyBorder="1" applyAlignment="1" applyProtection="1">
      <alignment horizontal="left" vertical="top"/>
    </xf>
    <xf numFmtId="0" fontId="22" fillId="0" borderId="13" xfId="0" applyFont="1" applyFill="1" applyBorder="1" applyAlignment="1" applyProtection="1">
      <alignment horizontal="left" vertical="top"/>
    </xf>
    <xf numFmtId="0" fontId="22" fillId="0" borderId="21" xfId="0" applyFont="1" applyFill="1" applyBorder="1" applyAlignment="1" applyProtection="1">
      <alignment horizontal="left" vertical="top"/>
    </xf>
    <xf numFmtId="0" fontId="22" fillId="0" borderId="14" xfId="0" applyFont="1" applyFill="1" applyBorder="1" applyAlignment="1" applyProtection="1">
      <alignment horizontal="left" vertical="top"/>
    </xf>
    <xf numFmtId="0" fontId="9" fillId="0" borderId="9"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11" fillId="5"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0" fillId="0" borderId="47" xfId="0" applyFont="1" applyBorder="1" applyAlignment="1" applyProtection="1">
      <alignment horizontal="left" vertical="center" wrapText="1"/>
    </xf>
    <xf numFmtId="0" fontId="10" fillId="0" borderId="48" xfId="0" applyFont="1" applyBorder="1" applyAlignment="1" applyProtection="1">
      <alignment horizontal="left" vertical="center" wrapText="1"/>
    </xf>
    <xf numFmtId="0" fontId="10" fillId="0" borderId="49" xfId="0" applyFont="1" applyBorder="1" applyAlignment="1" applyProtection="1">
      <alignment horizontal="left" vertical="center" wrapText="1"/>
    </xf>
    <xf numFmtId="0" fontId="10" fillId="0" borderId="50" xfId="0" applyFont="1" applyBorder="1" applyAlignment="1" applyProtection="1">
      <alignment horizontal="left" vertical="center" wrapText="1"/>
    </xf>
    <xf numFmtId="0" fontId="10" fillId="0" borderId="51" xfId="0" applyFont="1" applyBorder="1" applyAlignment="1" applyProtection="1">
      <alignment horizontal="left" vertical="center" wrapText="1"/>
    </xf>
    <xf numFmtId="0" fontId="11" fillId="5" borderId="11" xfId="0" applyFont="1" applyFill="1" applyBorder="1" applyAlignment="1" applyProtection="1">
      <alignment horizontal="left" vertical="center" wrapText="1"/>
    </xf>
    <xf numFmtId="0" fontId="11" fillId="5" borderId="57" xfId="0" applyFont="1" applyFill="1" applyBorder="1" applyAlignment="1" applyProtection="1">
      <alignment horizontal="left" vertical="center" wrapText="1"/>
    </xf>
    <xf numFmtId="0" fontId="11" fillId="5" borderId="22" xfId="0" applyFont="1" applyFill="1" applyBorder="1" applyAlignment="1" applyProtection="1">
      <alignment vertical="center" wrapText="1"/>
    </xf>
    <xf numFmtId="0" fontId="10" fillId="0" borderId="28" xfId="0" applyFont="1" applyBorder="1" applyAlignment="1" applyProtection="1">
      <alignment vertical="center" wrapText="1"/>
    </xf>
    <xf numFmtId="0" fontId="13" fillId="6" borderId="53" xfId="0" applyFont="1" applyFill="1" applyBorder="1" applyAlignment="1" applyProtection="1">
      <alignment horizontal="left" vertical="center"/>
    </xf>
    <xf numFmtId="0" fontId="13" fillId="6" borderId="54" xfId="0" applyFont="1" applyFill="1" applyBorder="1" applyAlignment="1" applyProtection="1">
      <alignment horizontal="left" vertical="center"/>
    </xf>
    <xf numFmtId="0" fontId="13" fillId="3" borderId="29" xfId="0" applyNumberFormat="1" applyFont="1" applyFill="1" applyBorder="1" applyAlignment="1" applyProtection="1">
      <alignment vertical="center" wrapText="1"/>
    </xf>
    <xf numFmtId="0" fontId="10" fillId="0" borderId="30" xfId="0" applyFont="1" applyBorder="1" applyProtection="1"/>
    <xf numFmtId="0" fontId="13" fillId="3" borderId="30" xfId="0" applyNumberFormat="1" applyFont="1" applyFill="1" applyBorder="1" applyAlignment="1" applyProtection="1">
      <alignment horizontal="left" vertical="center" wrapText="1"/>
    </xf>
    <xf numFmtId="0" fontId="10" fillId="0" borderId="11" xfId="0" applyFont="1" applyBorder="1" applyAlignment="1" applyProtection="1">
      <alignment horizontal="left" vertical="center" wrapText="1"/>
    </xf>
    <xf numFmtId="164" fontId="9" fillId="12" borderId="22" xfId="0" applyNumberFormat="1" applyFont="1" applyFill="1" applyBorder="1" applyAlignment="1" applyProtection="1">
      <alignment horizontal="center" vertical="center" wrapText="1"/>
      <protection locked="0"/>
    </xf>
    <xf numFmtId="0" fontId="10" fillId="12" borderId="23" xfId="0" applyFont="1" applyFill="1" applyBorder="1" applyProtection="1">
      <protection locked="0"/>
    </xf>
    <xf numFmtId="0" fontId="11" fillId="5" borderId="32" xfId="0" applyFont="1" applyFill="1" applyBorder="1" applyAlignment="1" applyProtection="1">
      <alignment horizontal="center" vertical="center" wrapText="1"/>
    </xf>
    <xf numFmtId="0" fontId="10" fillId="0" borderId="21" xfId="0" applyFont="1" applyBorder="1" applyProtection="1"/>
    <xf numFmtId="167" fontId="10" fillId="12" borderId="9" xfId="0" applyNumberFormat="1" applyFont="1" applyFill="1" applyBorder="1" applyAlignment="1" applyProtection="1">
      <alignment horizontal="center" vertical="center" wrapText="1"/>
      <protection locked="0"/>
    </xf>
    <xf numFmtId="167" fontId="10" fillId="12" borderId="15" xfId="0" applyNumberFormat="1" applyFont="1" applyFill="1" applyBorder="1" applyAlignment="1" applyProtection="1">
      <alignment horizontal="center" vertical="center" wrapText="1"/>
      <protection locked="0"/>
    </xf>
    <xf numFmtId="167" fontId="10" fillId="12" borderId="10" xfId="0" applyNumberFormat="1"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167" fontId="9" fillId="0" borderId="22" xfId="0" applyNumberFormat="1" applyFont="1" applyBorder="1" applyAlignment="1" applyProtection="1">
      <alignment horizontal="center" vertical="center"/>
    </xf>
    <xf numFmtId="167" fontId="9" fillId="0" borderId="28" xfId="0" applyNumberFormat="1" applyFont="1" applyBorder="1" applyAlignment="1" applyProtection="1">
      <alignment horizontal="center" vertical="center"/>
    </xf>
    <xf numFmtId="167" fontId="9" fillId="0" borderId="23" xfId="0" applyNumberFormat="1" applyFont="1" applyBorder="1" applyAlignment="1" applyProtection="1">
      <alignment horizontal="center" vertical="center"/>
    </xf>
    <xf numFmtId="0" fontId="12" fillId="0" borderId="13" xfId="0" applyFont="1" applyFill="1" applyBorder="1" applyAlignment="1" applyProtection="1">
      <alignment horizontal="left" vertical="center" wrapText="1"/>
    </xf>
    <xf numFmtId="0" fontId="12" fillId="0" borderId="40" xfId="0" applyFont="1" applyFill="1" applyBorder="1" applyAlignment="1" applyProtection="1">
      <alignment horizontal="left" vertical="center" wrapText="1"/>
    </xf>
    <xf numFmtId="0" fontId="10" fillId="0" borderId="22"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10" fillId="0" borderId="13" xfId="0" applyFont="1" applyBorder="1" applyAlignment="1" applyProtection="1">
      <alignment horizontal="left"/>
    </xf>
    <xf numFmtId="0" fontId="10" fillId="0" borderId="21" xfId="0" applyFont="1" applyBorder="1" applyAlignment="1" applyProtection="1">
      <alignment horizontal="left"/>
    </xf>
    <xf numFmtId="0" fontId="10" fillId="0" borderId="14" xfId="0" applyFont="1" applyBorder="1" applyAlignment="1" applyProtection="1">
      <alignment horizontal="left"/>
    </xf>
    <xf numFmtId="0" fontId="13" fillId="5" borderId="22" xfId="0" applyFont="1" applyFill="1" applyBorder="1" applyAlignment="1" applyProtection="1">
      <alignment horizontal="left" vertical="top" wrapText="1"/>
    </xf>
    <xf numFmtId="0" fontId="13" fillId="5" borderId="28" xfId="0" applyFont="1" applyFill="1" applyBorder="1" applyAlignment="1" applyProtection="1">
      <alignment horizontal="left" vertical="top" wrapText="1"/>
    </xf>
    <xf numFmtId="0" fontId="13" fillId="5" borderId="23" xfId="0" applyFont="1" applyFill="1" applyBorder="1" applyAlignment="1" applyProtection="1">
      <alignment horizontal="left" vertical="top" wrapText="1"/>
    </xf>
    <xf numFmtId="0" fontId="12" fillId="0" borderId="22" xfId="0" applyFont="1" applyFill="1" applyBorder="1" applyAlignment="1" applyProtection="1">
      <alignment horizontal="left" vertical="center" wrapText="1"/>
    </xf>
    <xf numFmtId="0" fontId="12" fillId="0" borderId="28"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0" fillId="0" borderId="0" xfId="0" applyFont="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3" fillId="5" borderId="6" xfId="0" applyFont="1" applyFill="1" applyBorder="1" applyAlignment="1" applyProtection="1">
      <alignment horizontal="left" vertical="center" wrapText="1"/>
    </xf>
    <xf numFmtId="0" fontId="13" fillId="5" borderId="5" xfId="0" applyFont="1" applyFill="1" applyBorder="1" applyAlignment="1" applyProtection="1">
      <alignment horizontal="left" vertical="center" wrapText="1"/>
    </xf>
    <xf numFmtId="0" fontId="11" fillId="10" borderId="35" xfId="0" applyFont="1" applyFill="1" applyBorder="1" applyAlignment="1" applyProtection="1">
      <alignment horizontal="center" vertical="center" wrapText="1"/>
    </xf>
    <xf numFmtId="0" fontId="11" fillId="10" borderId="33" xfId="0" applyFont="1" applyFill="1" applyBorder="1" applyAlignment="1" applyProtection="1">
      <alignment horizontal="center" vertical="center" wrapText="1"/>
    </xf>
    <xf numFmtId="0" fontId="11" fillId="10" borderId="36" xfId="0" applyFont="1" applyFill="1" applyBorder="1" applyAlignment="1" applyProtection="1">
      <alignment horizontal="center" vertical="center" wrapText="1"/>
    </xf>
    <xf numFmtId="0" fontId="11" fillId="9" borderId="35" xfId="0" applyFont="1" applyFill="1" applyBorder="1" applyAlignment="1" applyProtection="1">
      <alignment horizontal="center" vertical="center" wrapText="1"/>
    </xf>
    <xf numFmtId="0" fontId="11" fillId="9" borderId="33" xfId="0" applyFont="1" applyFill="1" applyBorder="1" applyAlignment="1" applyProtection="1">
      <alignment horizontal="center" vertical="center" wrapText="1"/>
    </xf>
    <xf numFmtId="0" fontId="11" fillId="9" borderId="36" xfId="0" applyFont="1" applyFill="1" applyBorder="1" applyAlignment="1" applyProtection="1">
      <alignment horizontal="center" vertical="center" wrapText="1"/>
    </xf>
    <xf numFmtId="0" fontId="11" fillId="8" borderId="35" xfId="0" applyFont="1" applyFill="1" applyBorder="1" applyAlignment="1" applyProtection="1">
      <alignment horizontal="center" vertical="center" wrapText="1"/>
    </xf>
    <xf numFmtId="0" fontId="11" fillId="8" borderId="33" xfId="0" applyFont="1" applyFill="1" applyBorder="1" applyAlignment="1" applyProtection="1">
      <alignment horizontal="center" vertical="center" wrapText="1"/>
    </xf>
    <xf numFmtId="0" fontId="11" fillId="8" borderId="36" xfId="0" applyFont="1" applyFill="1" applyBorder="1" applyAlignment="1" applyProtection="1">
      <alignment horizontal="center" vertical="center" wrapText="1"/>
    </xf>
    <xf numFmtId="0" fontId="11" fillId="7" borderId="35" xfId="0" applyFont="1" applyFill="1" applyBorder="1" applyAlignment="1" applyProtection="1">
      <alignment horizontal="center" vertical="center" wrapText="1"/>
    </xf>
    <xf numFmtId="0" fontId="11" fillId="7" borderId="36" xfId="0" applyFont="1" applyFill="1" applyBorder="1" applyAlignment="1" applyProtection="1">
      <alignment horizontal="center" vertical="center" wrapText="1"/>
    </xf>
  </cellXfs>
  <cellStyles count="5">
    <cellStyle name="Currency 2 2 2" xfId="2"/>
    <cellStyle name="Normal" xfId="0" builtinId="0"/>
    <cellStyle name="Normal 10 2" xfId="3"/>
    <cellStyle name="Procent" xfId="4" builtinId="5"/>
    <cellStyle name="Valuta" xfId="1" builtinId="4"/>
  </cellStyles>
  <dxfs count="19">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425824</xdr:colOff>
      <xdr:row>74</xdr:row>
      <xdr:rowOff>112059</xdr:rowOff>
    </xdr:from>
    <xdr:to>
      <xdr:col>6</xdr:col>
      <xdr:colOff>1098177</xdr:colOff>
      <xdr:row>102</xdr:row>
      <xdr:rowOff>41365</xdr:rowOff>
    </xdr:to>
    <xdr:pic>
      <xdr:nvPicPr>
        <xdr:cNvPr id="1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118" y="17145000"/>
          <a:ext cx="10925735" cy="526330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481694</xdr:colOff>
      <xdr:row>105</xdr:row>
      <xdr:rowOff>121104</xdr:rowOff>
    </xdr:from>
    <xdr:to>
      <xdr:col>3</xdr:col>
      <xdr:colOff>1600909</xdr:colOff>
      <xdr:row>125</xdr:row>
      <xdr:rowOff>120628</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658587" y="23062747"/>
          <a:ext cx="5228572" cy="3809524"/>
        </a:xfrm>
        <a:prstGeom prst="rect">
          <a:avLst/>
        </a:prstGeom>
      </xdr:spPr>
    </xdr:pic>
    <xdr:clientData/>
  </xdr:twoCellAnchor>
  <xdr:twoCellAnchor editAs="oneCell">
    <xdr:from>
      <xdr:col>4</xdr:col>
      <xdr:colOff>356507</xdr:colOff>
      <xdr:row>105</xdr:row>
      <xdr:rowOff>133350</xdr:rowOff>
    </xdr:from>
    <xdr:to>
      <xdr:col>6</xdr:col>
      <xdr:colOff>1294769</xdr:colOff>
      <xdr:row>125</xdr:row>
      <xdr:rowOff>104303</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6697436" y="23074993"/>
          <a:ext cx="5047619" cy="3780953"/>
        </a:xfrm>
        <a:prstGeom prst="rect">
          <a:avLst/>
        </a:prstGeom>
      </xdr:spPr>
    </xdr:pic>
    <xdr:clientData/>
  </xdr:twoCellAnchor>
  <xdr:twoCellAnchor editAs="oneCell">
    <xdr:from>
      <xdr:col>1</xdr:col>
      <xdr:colOff>508907</xdr:colOff>
      <xdr:row>128</xdr:row>
      <xdr:rowOff>103414</xdr:rowOff>
    </xdr:from>
    <xdr:to>
      <xdr:col>3</xdr:col>
      <xdr:colOff>1618598</xdr:colOff>
      <xdr:row>150</xdr:row>
      <xdr:rowOff>138260</xdr:rowOff>
    </xdr:to>
    <xdr:pic>
      <xdr:nvPicPr>
        <xdr:cNvPr id="5" name="Bildobjekt 4"/>
        <xdr:cNvPicPr>
          <a:picLocks noChangeAspect="1"/>
        </xdr:cNvPicPr>
      </xdr:nvPicPr>
      <xdr:blipFill>
        <a:blip xmlns:r="http://schemas.openxmlformats.org/officeDocument/2006/relationships" r:embed="rId4"/>
        <a:stretch>
          <a:fillRect/>
        </a:stretch>
      </xdr:blipFill>
      <xdr:spPr>
        <a:xfrm>
          <a:off x="685800" y="27440164"/>
          <a:ext cx="5219048" cy="4266667"/>
        </a:xfrm>
        <a:prstGeom prst="rect">
          <a:avLst/>
        </a:prstGeom>
      </xdr:spPr>
    </xdr:pic>
    <xdr:clientData/>
  </xdr:twoCellAnchor>
  <xdr:twoCellAnchor editAs="oneCell">
    <xdr:from>
      <xdr:col>4</xdr:col>
      <xdr:colOff>397329</xdr:colOff>
      <xdr:row>128</xdr:row>
      <xdr:rowOff>108857</xdr:rowOff>
    </xdr:from>
    <xdr:to>
      <xdr:col>6</xdr:col>
      <xdr:colOff>1202258</xdr:colOff>
      <xdr:row>150</xdr:row>
      <xdr:rowOff>172274</xdr:rowOff>
    </xdr:to>
    <xdr:pic>
      <xdr:nvPicPr>
        <xdr:cNvPr id="6" name="Bildobjekt 5"/>
        <xdr:cNvPicPr>
          <a:picLocks noChangeAspect="1"/>
        </xdr:cNvPicPr>
      </xdr:nvPicPr>
      <xdr:blipFill>
        <a:blip xmlns:r="http://schemas.openxmlformats.org/officeDocument/2006/relationships" r:embed="rId5"/>
        <a:stretch>
          <a:fillRect/>
        </a:stretch>
      </xdr:blipFill>
      <xdr:spPr>
        <a:xfrm>
          <a:off x="6738258" y="27445607"/>
          <a:ext cx="4914286" cy="4295238"/>
        </a:xfrm>
        <a:prstGeom prst="rect">
          <a:avLst/>
        </a:prstGeom>
      </xdr:spPr>
    </xdr:pic>
    <xdr:clientData/>
  </xdr:twoCellAnchor>
  <xdr:twoCellAnchor editAs="oneCell">
    <xdr:from>
      <xdr:col>1</xdr:col>
      <xdr:colOff>508908</xdr:colOff>
      <xdr:row>153</xdr:row>
      <xdr:rowOff>2722</xdr:rowOff>
    </xdr:from>
    <xdr:to>
      <xdr:col>3</xdr:col>
      <xdr:colOff>1513837</xdr:colOff>
      <xdr:row>175</xdr:row>
      <xdr:rowOff>87913</xdr:rowOff>
    </xdr:to>
    <xdr:pic>
      <xdr:nvPicPr>
        <xdr:cNvPr id="7" name="Bildobjekt 6"/>
        <xdr:cNvPicPr>
          <a:picLocks noChangeAspect="1"/>
        </xdr:cNvPicPr>
      </xdr:nvPicPr>
      <xdr:blipFill>
        <a:blip xmlns:r="http://schemas.openxmlformats.org/officeDocument/2006/relationships" r:embed="rId6"/>
        <a:stretch>
          <a:fillRect/>
        </a:stretch>
      </xdr:blipFill>
      <xdr:spPr>
        <a:xfrm>
          <a:off x="685801" y="32142793"/>
          <a:ext cx="5114286" cy="4276191"/>
        </a:xfrm>
        <a:prstGeom prst="rect">
          <a:avLst/>
        </a:prstGeom>
      </xdr:spPr>
    </xdr:pic>
    <xdr:clientData/>
  </xdr:twoCellAnchor>
  <xdr:twoCellAnchor editAs="oneCell">
    <xdr:from>
      <xdr:col>4</xdr:col>
      <xdr:colOff>383721</xdr:colOff>
      <xdr:row>152</xdr:row>
      <xdr:rowOff>168728</xdr:rowOff>
    </xdr:from>
    <xdr:to>
      <xdr:col>6</xdr:col>
      <xdr:colOff>1141031</xdr:colOff>
      <xdr:row>175</xdr:row>
      <xdr:rowOff>15800</xdr:rowOff>
    </xdr:to>
    <xdr:pic>
      <xdr:nvPicPr>
        <xdr:cNvPr id="8" name="Bildobjekt 7"/>
        <xdr:cNvPicPr>
          <a:picLocks noChangeAspect="1"/>
        </xdr:cNvPicPr>
      </xdr:nvPicPr>
      <xdr:blipFill>
        <a:blip xmlns:r="http://schemas.openxmlformats.org/officeDocument/2006/relationships" r:embed="rId7"/>
        <a:stretch>
          <a:fillRect/>
        </a:stretch>
      </xdr:blipFill>
      <xdr:spPr>
        <a:xfrm>
          <a:off x="6724650" y="32118299"/>
          <a:ext cx="4866667" cy="4228572"/>
        </a:xfrm>
        <a:prstGeom prst="rect">
          <a:avLst/>
        </a:prstGeom>
      </xdr:spPr>
    </xdr:pic>
    <xdr:clientData/>
  </xdr:twoCellAnchor>
  <xdr:twoCellAnchor editAs="oneCell">
    <xdr:from>
      <xdr:col>1</xdr:col>
      <xdr:colOff>536122</xdr:colOff>
      <xdr:row>178</xdr:row>
      <xdr:rowOff>103415</xdr:rowOff>
    </xdr:from>
    <xdr:to>
      <xdr:col>3</xdr:col>
      <xdr:colOff>1512480</xdr:colOff>
      <xdr:row>207</xdr:row>
      <xdr:rowOff>131296</xdr:rowOff>
    </xdr:to>
    <xdr:pic>
      <xdr:nvPicPr>
        <xdr:cNvPr id="9" name="Bildobjekt 8"/>
        <xdr:cNvPicPr>
          <a:picLocks noChangeAspect="1"/>
        </xdr:cNvPicPr>
      </xdr:nvPicPr>
      <xdr:blipFill>
        <a:blip xmlns:r="http://schemas.openxmlformats.org/officeDocument/2006/relationships" r:embed="rId8"/>
        <a:stretch>
          <a:fillRect/>
        </a:stretch>
      </xdr:blipFill>
      <xdr:spPr>
        <a:xfrm>
          <a:off x="713015" y="37005986"/>
          <a:ext cx="5085715" cy="5552381"/>
        </a:xfrm>
        <a:prstGeom prst="rect">
          <a:avLst/>
        </a:prstGeom>
      </xdr:spPr>
    </xdr:pic>
    <xdr:clientData/>
  </xdr:twoCellAnchor>
  <xdr:twoCellAnchor editAs="oneCell">
    <xdr:from>
      <xdr:col>1</xdr:col>
      <xdr:colOff>752475</xdr:colOff>
      <xdr:row>16</xdr:row>
      <xdr:rowOff>104775</xdr:rowOff>
    </xdr:from>
    <xdr:to>
      <xdr:col>5</xdr:col>
      <xdr:colOff>1457325</xdr:colOff>
      <xdr:row>42</xdr:row>
      <xdr:rowOff>102164</xdr:rowOff>
    </xdr:to>
    <xdr:pic>
      <xdr:nvPicPr>
        <xdr:cNvPr id="10" name="Bildobjekt 9"/>
        <xdr:cNvPicPr>
          <a:picLocks noChangeAspect="1"/>
        </xdr:cNvPicPr>
      </xdr:nvPicPr>
      <xdr:blipFill>
        <a:blip xmlns:r="http://schemas.openxmlformats.org/officeDocument/2006/relationships" r:embed="rId9"/>
        <a:stretch>
          <a:fillRect/>
        </a:stretch>
      </xdr:blipFill>
      <xdr:spPr>
        <a:xfrm>
          <a:off x="933450" y="3743325"/>
          <a:ext cx="8896350" cy="49503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e.stockholm.se/2%20Svarsmallar_OC/01%20Barn-%20och%20elevregister/!%20Old/!%20Old/2%20Svarsmall%20Barn-och%20elevregister%20v0.9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marbete.stockholm.se/sites/Internskolplattformstockholm/upphandling/Projektdokument/02%20Utv&#228;rderingsfas/Diarief&#246;rt/U1/01%20FFU/2%20Svarsmall%20Barn-och%20elevregister%20v0.9997_o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ervice.projectplacedocs.com/dav/657641346/FPbnE66d2ec2Sbh/701389892/Staden_inventering_ekonomi%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ga 2"/>
      <sheetName val="Instruktioner"/>
      <sheetName val="Summering"/>
      <sheetName val="Kontext till krav &amp; utv.krit"/>
      <sheetName val="Krav &amp; Utvärderingskriterium"/>
      <sheetName val=" Timpriser"/>
      <sheetName val="Underhåll"/>
      <sheetName val="Beräkningar för utvärdering"/>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ga 2"/>
      <sheetName val="Instruktioner"/>
      <sheetName val="Summering"/>
      <sheetName val="Kontext Krav &amp; Funktionalitet"/>
      <sheetName val="Krav &amp; Funktionalitet"/>
      <sheetName val="Införande"/>
      <sheetName val=" Timpriser"/>
      <sheetName val="Underhåll"/>
      <sheetName val="Beräkningar för utvärde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örsättsblad"/>
      <sheetName val="Systemperspektiv - funktion"/>
      <sheetName val="Serverperspektiv"/>
      <sheetName val="Systemperspektiv - kringtjänst"/>
      <sheetName val="Data Server"/>
      <sheetName val="Data funktion"/>
    </sheetNames>
    <sheetDataSet>
      <sheetData sheetId="0" refreshError="1"/>
      <sheetData sheetId="1" refreshError="1"/>
      <sheetData sheetId="2" refreshError="1"/>
      <sheetData sheetId="3" refreshError="1"/>
      <sheetData sheetId="4" refreshError="1"/>
      <sheetData sheetId="5">
        <row r="4">
          <cell r="AX4" t="str">
            <v>JA</v>
          </cell>
        </row>
        <row r="5">
          <cell r="AX5" t="str">
            <v>NEJ</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autoPageBreaks="0" fitToPage="1"/>
  </sheetPr>
  <dimension ref="A1:E83"/>
  <sheetViews>
    <sheetView showGridLines="0" zoomScale="85" zoomScaleNormal="85" workbookViewId="0">
      <selection activeCell="B15" sqref="B15:B19"/>
    </sheetView>
  </sheetViews>
  <sheetFormatPr defaultRowHeight="15" x14ac:dyDescent="0.25"/>
  <cols>
    <col min="1" max="1" width="2.7109375" style="54" customWidth="1"/>
    <col min="2" max="2" width="117.85546875" style="63" customWidth="1"/>
    <col min="3" max="3" width="2.140625" style="54" customWidth="1"/>
    <col min="4" max="4" width="39.85546875" style="54" customWidth="1"/>
    <col min="5" max="5" width="81.7109375" style="54" customWidth="1"/>
    <col min="6" max="16384" width="9.140625" style="54"/>
  </cols>
  <sheetData>
    <row r="1" spans="1:4" x14ac:dyDescent="0.25">
      <c r="B1" s="55" t="s">
        <v>1292</v>
      </c>
    </row>
    <row r="2" spans="1:4" ht="27.75" customHeight="1" x14ac:dyDescent="0.25">
      <c r="B2" s="281" t="s">
        <v>26</v>
      </c>
    </row>
    <row r="3" spans="1:4" x14ac:dyDescent="0.25">
      <c r="B3" s="281"/>
    </row>
    <row r="4" spans="1:4" ht="31.5" customHeight="1" x14ac:dyDescent="0.6">
      <c r="B4" s="56" t="s">
        <v>1380</v>
      </c>
    </row>
    <row r="5" spans="1:4" ht="25.5" customHeight="1" x14ac:dyDescent="0.45">
      <c r="B5" s="57" t="s">
        <v>14</v>
      </c>
    </row>
    <row r="6" spans="1:4" ht="33" customHeight="1" x14ac:dyDescent="0.5">
      <c r="B6" s="58" t="s">
        <v>1255</v>
      </c>
    </row>
    <row r="7" spans="1:4" ht="16.5" thickBot="1" x14ac:dyDescent="0.3">
      <c r="A7" s="59"/>
      <c r="B7" s="60"/>
      <c r="C7" s="59"/>
    </row>
    <row r="8" spans="1:4" ht="15.75" customHeight="1" thickBot="1" x14ac:dyDescent="0.3">
      <c r="A8" s="59"/>
      <c r="B8" s="61" t="s">
        <v>21</v>
      </c>
    </row>
    <row r="9" spans="1:4" ht="15" customHeight="1" x14ac:dyDescent="0.25">
      <c r="A9" s="59"/>
      <c r="B9" s="282" t="s">
        <v>1454</v>
      </c>
    </row>
    <row r="10" spans="1:4" ht="15.75" customHeight="1" x14ac:dyDescent="0.25">
      <c r="A10" s="59"/>
      <c r="B10" s="283"/>
      <c r="C10" s="62"/>
    </row>
    <row r="11" spans="1:4" ht="15" customHeight="1" x14ac:dyDescent="0.25">
      <c r="A11" s="59"/>
      <c r="B11" s="283"/>
      <c r="C11" s="63"/>
      <c r="D11" s="63"/>
    </row>
    <row r="12" spans="1:4" ht="15" customHeight="1" x14ac:dyDescent="0.25">
      <c r="A12" s="59"/>
      <c r="B12" s="283"/>
      <c r="C12" s="63"/>
      <c r="D12" s="63"/>
    </row>
    <row r="13" spans="1:4" ht="16.5" thickBot="1" x14ac:dyDescent="0.3">
      <c r="A13" s="59"/>
      <c r="B13" s="284"/>
      <c r="C13" s="63"/>
      <c r="D13" s="63"/>
    </row>
    <row r="14" spans="1:4" ht="16.5" thickBot="1" x14ac:dyDescent="0.3">
      <c r="A14" s="59"/>
      <c r="B14" s="1"/>
      <c r="C14" s="63"/>
      <c r="D14" s="63"/>
    </row>
    <row r="15" spans="1:4" ht="15.75" customHeight="1" x14ac:dyDescent="0.25">
      <c r="A15" s="59"/>
      <c r="B15" s="285" t="s">
        <v>1267</v>
      </c>
      <c r="C15" s="63"/>
      <c r="D15" s="63"/>
    </row>
    <row r="16" spans="1:4" ht="15.75" customHeight="1" x14ac:dyDescent="0.25">
      <c r="A16" s="59"/>
      <c r="B16" s="286"/>
      <c r="C16" s="59"/>
    </row>
    <row r="17" spans="1:3" ht="15.75" customHeight="1" x14ac:dyDescent="0.25">
      <c r="A17" s="59"/>
      <c r="B17" s="286"/>
      <c r="C17" s="59"/>
    </row>
    <row r="18" spans="1:3" ht="16.5" customHeight="1" x14ac:dyDescent="0.25">
      <c r="A18" s="59"/>
      <c r="B18" s="286"/>
      <c r="C18" s="59"/>
    </row>
    <row r="19" spans="1:3" ht="16.5" thickBot="1" x14ac:dyDescent="0.3">
      <c r="A19" s="59"/>
      <c r="B19" s="287"/>
      <c r="C19" s="59"/>
    </row>
    <row r="20" spans="1:3" ht="15.75" x14ac:dyDescent="0.25">
      <c r="A20" s="59"/>
      <c r="B20" s="54"/>
      <c r="C20" s="59"/>
    </row>
    <row r="21" spans="1:3" ht="15.75" customHeight="1" x14ac:dyDescent="0.25">
      <c r="A21" s="59"/>
      <c r="B21" s="54"/>
      <c r="C21" s="59"/>
    </row>
    <row r="22" spans="1:3" ht="15.75" customHeight="1" x14ac:dyDescent="0.25">
      <c r="A22" s="59"/>
      <c r="B22" s="54"/>
      <c r="C22" s="59"/>
    </row>
    <row r="23" spans="1:3" ht="15.75" x14ac:dyDescent="0.25">
      <c r="A23" s="59"/>
      <c r="B23" s="54"/>
      <c r="C23" s="59"/>
    </row>
    <row r="24" spans="1:3" ht="15.75" customHeight="1" x14ac:dyDescent="0.25">
      <c r="A24" s="59"/>
      <c r="B24" s="54"/>
      <c r="C24" s="59"/>
    </row>
    <row r="25" spans="1:3" ht="15.75" x14ac:dyDescent="0.25">
      <c r="A25" s="59"/>
      <c r="B25" s="54"/>
      <c r="C25" s="59"/>
    </row>
    <row r="26" spans="1:3" ht="15.75" x14ac:dyDescent="0.25">
      <c r="A26" s="59"/>
      <c r="B26" s="54"/>
      <c r="C26" s="59"/>
    </row>
    <row r="27" spans="1:3" ht="15.75" customHeight="1" x14ac:dyDescent="0.25">
      <c r="A27" s="59"/>
      <c r="B27" s="54"/>
      <c r="C27" s="59"/>
    </row>
    <row r="28" spans="1:3" ht="15.75" x14ac:dyDescent="0.25">
      <c r="A28" s="59"/>
      <c r="B28" s="54"/>
      <c r="C28" s="59"/>
    </row>
    <row r="29" spans="1:3" ht="15.75" x14ac:dyDescent="0.25">
      <c r="A29" s="59"/>
      <c r="B29" s="54"/>
      <c r="C29" s="59"/>
    </row>
    <row r="30" spans="1:3" ht="15.75" customHeight="1" x14ac:dyDescent="0.25">
      <c r="A30" s="59"/>
      <c r="B30" s="54"/>
      <c r="C30" s="59"/>
    </row>
    <row r="31" spans="1:3" ht="15.75" x14ac:dyDescent="0.25">
      <c r="A31" s="59"/>
      <c r="B31" s="54"/>
      <c r="C31" s="64"/>
    </row>
    <row r="32" spans="1:3" ht="15.75" x14ac:dyDescent="0.25">
      <c r="A32" s="59"/>
      <c r="B32" s="54"/>
      <c r="C32" s="64"/>
    </row>
    <row r="33" spans="1:5" ht="15.75" customHeight="1" x14ac:dyDescent="0.25">
      <c r="A33" s="59"/>
      <c r="B33" s="54"/>
      <c r="C33" s="64"/>
    </row>
    <row r="34" spans="1:5" ht="15.75" x14ac:dyDescent="0.25">
      <c r="A34" s="59"/>
      <c r="C34" s="64"/>
    </row>
    <row r="35" spans="1:5" ht="15.75" x14ac:dyDescent="0.25">
      <c r="A35" s="59"/>
      <c r="C35" s="64"/>
    </row>
    <row r="36" spans="1:5" ht="15" customHeight="1" x14ac:dyDescent="0.25">
      <c r="A36" s="59"/>
      <c r="B36" s="54"/>
      <c r="C36" s="64"/>
    </row>
    <row r="37" spans="1:5" ht="15.75" x14ac:dyDescent="0.25">
      <c r="A37" s="59"/>
      <c r="C37" s="64"/>
    </row>
    <row r="38" spans="1:5" ht="15.75" x14ac:dyDescent="0.25">
      <c r="A38" s="59"/>
      <c r="C38" s="64"/>
    </row>
    <row r="39" spans="1:5" ht="15.75" x14ac:dyDescent="0.25">
      <c r="A39" s="59"/>
      <c r="C39" s="64"/>
      <c r="D39" s="64"/>
      <c r="E39" s="64"/>
    </row>
    <row r="40" spans="1:5" ht="15.75" x14ac:dyDescent="0.25">
      <c r="A40" s="64"/>
      <c r="C40" s="64"/>
      <c r="D40" s="64"/>
      <c r="E40" s="64"/>
    </row>
    <row r="41" spans="1:5" ht="15.75" x14ac:dyDescent="0.25">
      <c r="A41" s="64"/>
      <c r="C41" s="64"/>
      <c r="D41" s="64"/>
      <c r="E41" s="64"/>
    </row>
    <row r="42" spans="1:5" ht="15.75" x14ac:dyDescent="0.25">
      <c r="A42" s="64"/>
      <c r="B42" s="64"/>
      <c r="C42" s="64"/>
      <c r="D42" s="64"/>
      <c r="E42" s="64"/>
    </row>
    <row r="43" spans="1:5" ht="15.75" x14ac:dyDescent="0.25">
      <c r="A43" s="59"/>
      <c r="B43" s="64"/>
      <c r="C43" s="64"/>
      <c r="D43" s="64"/>
      <c r="E43" s="64"/>
    </row>
    <row r="44" spans="1:5" ht="15.75" x14ac:dyDescent="0.25">
      <c r="A44" s="59"/>
      <c r="B44" s="64"/>
      <c r="C44" s="64"/>
      <c r="D44" s="64"/>
      <c r="E44" s="64"/>
    </row>
    <row r="45" spans="1:5" ht="15.75" x14ac:dyDescent="0.25">
      <c r="A45" s="59"/>
      <c r="B45" s="64"/>
      <c r="C45" s="64"/>
    </row>
    <row r="46" spans="1:5" ht="15.75" x14ac:dyDescent="0.25">
      <c r="A46" s="59"/>
      <c r="B46" s="64"/>
      <c r="C46" s="64"/>
    </row>
    <row r="47" spans="1:5" ht="15.75" x14ac:dyDescent="0.25">
      <c r="A47" s="59"/>
      <c r="B47" s="64"/>
      <c r="C47" s="64"/>
    </row>
    <row r="48" spans="1:5" ht="15.75" x14ac:dyDescent="0.25">
      <c r="A48" s="59"/>
      <c r="B48" s="64"/>
      <c r="C48" s="64"/>
    </row>
    <row r="49" spans="1:5" ht="15.75" x14ac:dyDescent="0.25">
      <c r="A49" s="59"/>
      <c r="C49" s="64"/>
    </row>
    <row r="50" spans="1:5" ht="15.75" x14ac:dyDescent="0.25">
      <c r="A50" s="59"/>
      <c r="C50" s="64"/>
    </row>
    <row r="51" spans="1:5" ht="15.75" x14ac:dyDescent="0.25">
      <c r="A51" s="59"/>
      <c r="C51" s="64"/>
    </row>
    <row r="52" spans="1:5" ht="15.75" x14ac:dyDescent="0.25">
      <c r="A52" s="59"/>
      <c r="C52" s="64"/>
    </row>
    <row r="53" spans="1:5" ht="15.75" x14ac:dyDescent="0.25">
      <c r="A53" s="59"/>
      <c r="C53" s="64"/>
    </row>
    <row r="54" spans="1:5" ht="15.75" x14ac:dyDescent="0.25">
      <c r="A54" s="59"/>
      <c r="C54" s="64"/>
    </row>
    <row r="55" spans="1:5" ht="15.75" x14ac:dyDescent="0.25">
      <c r="A55" s="59"/>
      <c r="C55" s="64"/>
      <c r="D55" s="64"/>
      <c r="E55" s="64"/>
    </row>
    <row r="56" spans="1:5" ht="15.75" x14ac:dyDescent="0.25">
      <c r="A56" s="59"/>
      <c r="C56" s="64"/>
      <c r="D56" s="64"/>
      <c r="E56" s="64"/>
    </row>
    <row r="57" spans="1:5" ht="15.75" x14ac:dyDescent="0.25">
      <c r="A57" s="59"/>
      <c r="B57" s="64"/>
      <c r="C57" s="64"/>
      <c r="D57" s="64"/>
      <c r="E57" s="64"/>
    </row>
    <row r="58" spans="1:5" ht="15.75" x14ac:dyDescent="0.25">
      <c r="A58" s="59"/>
      <c r="B58" s="64"/>
      <c r="C58" s="64"/>
      <c r="D58" s="64"/>
      <c r="E58" s="64"/>
    </row>
    <row r="59" spans="1:5" ht="15.75" x14ac:dyDescent="0.25">
      <c r="A59" s="59"/>
      <c r="B59" s="64"/>
      <c r="C59" s="64"/>
      <c r="D59" s="64"/>
      <c r="E59" s="64"/>
    </row>
    <row r="60" spans="1:5" ht="15.75" x14ac:dyDescent="0.25">
      <c r="A60" s="59"/>
      <c r="B60" s="64"/>
      <c r="C60" s="64"/>
      <c r="D60" s="64"/>
      <c r="E60" s="64"/>
    </row>
    <row r="61" spans="1:5" ht="15" customHeight="1" x14ac:dyDescent="0.25">
      <c r="B61" s="64"/>
      <c r="C61" s="64"/>
      <c r="D61" s="64"/>
      <c r="E61" s="64"/>
    </row>
    <row r="62" spans="1:5" ht="15" customHeight="1" x14ac:dyDescent="0.25">
      <c r="B62" s="64"/>
      <c r="C62" s="64"/>
      <c r="D62" s="64"/>
      <c r="E62" s="64"/>
    </row>
    <row r="63" spans="1:5" ht="15" customHeight="1" x14ac:dyDescent="0.25">
      <c r="B63" s="64"/>
      <c r="C63" s="64"/>
      <c r="D63" s="64"/>
      <c r="E63" s="64"/>
    </row>
    <row r="64" spans="1:5" ht="15" customHeight="1" x14ac:dyDescent="0.25">
      <c r="B64" s="64"/>
      <c r="C64" s="64"/>
      <c r="D64" s="64"/>
      <c r="E64" s="64"/>
    </row>
    <row r="65" spans="2:5" ht="15" customHeight="1" x14ac:dyDescent="0.25">
      <c r="B65" s="64"/>
      <c r="C65" s="64"/>
      <c r="D65" s="64"/>
      <c r="E65" s="64"/>
    </row>
    <row r="66" spans="2:5" ht="15" customHeight="1" x14ac:dyDescent="0.25">
      <c r="B66" s="64"/>
      <c r="C66" s="64"/>
      <c r="D66" s="64"/>
      <c r="E66" s="64"/>
    </row>
    <row r="67" spans="2:5" ht="15" customHeight="1" x14ac:dyDescent="0.25">
      <c r="B67" s="64"/>
      <c r="C67" s="64"/>
      <c r="D67" s="64"/>
      <c r="E67" s="64"/>
    </row>
    <row r="68" spans="2:5" ht="15" customHeight="1" x14ac:dyDescent="0.25">
      <c r="B68" s="64"/>
      <c r="C68" s="64"/>
      <c r="D68" s="64"/>
      <c r="E68" s="64"/>
    </row>
    <row r="69" spans="2:5" ht="15" customHeight="1" x14ac:dyDescent="0.25">
      <c r="B69" s="64"/>
      <c r="C69" s="64"/>
      <c r="D69" s="64"/>
      <c r="E69" s="64"/>
    </row>
    <row r="70" spans="2:5" ht="15" customHeight="1" x14ac:dyDescent="0.25">
      <c r="B70" s="64"/>
      <c r="C70" s="64"/>
      <c r="D70" s="64"/>
      <c r="E70" s="64"/>
    </row>
    <row r="71" spans="2:5" ht="15" customHeight="1" x14ac:dyDescent="0.25">
      <c r="B71" s="64"/>
      <c r="C71" s="64"/>
      <c r="D71" s="64"/>
      <c r="E71" s="64"/>
    </row>
    <row r="72" spans="2:5" ht="15" customHeight="1" x14ac:dyDescent="0.25">
      <c r="B72" s="64"/>
      <c r="C72" s="64"/>
      <c r="D72" s="64"/>
      <c r="E72" s="64"/>
    </row>
    <row r="73" spans="2:5" ht="15" customHeight="1" x14ac:dyDescent="0.25">
      <c r="B73" s="64"/>
      <c r="C73" s="64"/>
      <c r="D73" s="64"/>
      <c r="E73" s="64"/>
    </row>
    <row r="74" spans="2:5" ht="15" customHeight="1" x14ac:dyDescent="0.25">
      <c r="B74" s="64"/>
      <c r="C74" s="64"/>
      <c r="D74" s="64"/>
      <c r="E74" s="64"/>
    </row>
    <row r="75" spans="2:5" ht="15" customHeight="1" x14ac:dyDescent="0.25">
      <c r="B75" s="64"/>
      <c r="C75" s="64"/>
      <c r="D75" s="64"/>
      <c r="E75" s="64"/>
    </row>
    <row r="76" spans="2:5" ht="15" customHeight="1" x14ac:dyDescent="0.25">
      <c r="B76" s="64"/>
      <c r="C76" s="64"/>
      <c r="D76" s="64"/>
      <c r="E76" s="64"/>
    </row>
    <row r="77" spans="2:5" ht="15" customHeight="1" x14ac:dyDescent="0.25">
      <c r="B77" s="64"/>
      <c r="C77" s="64"/>
      <c r="D77" s="64"/>
      <c r="E77" s="64"/>
    </row>
    <row r="78" spans="2:5" ht="15" customHeight="1" x14ac:dyDescent="0.25">
      <c r="B78" s="64"/>
      <c r="C78" s="64"/>
      <c r="D78" s="64"/>
      <c r="E78" s="64"/>
    </row>
    <row r="79" spans="2:5" ht="15" customHeight="1" x14ac:dyDescent="0.25">
      <c r="B79" s="64"/>
      <c r="C79" s="64"/>
      <c r="D79" s="64"/>
      <c r="E79" s="64"/>
    </row>
    <row r="80" spans="2:5" ht="15" customHeight="1" x14ac:dyDescent="0.25">
      <c r="B80" s="64"/>
      <c r="C80" s="64"/>
      <c r="D80" s="64"/>
      <c r="E80" s="64"/>
    </row>
    <row r="81" spans="2:2" ht="15.75" x14ac:dyDescent="0.25">
      <c r="B81" s="64"/>
    </row>
    <row r="82" spans="2:2" ht="15.75" x14ac:dyDescent="0.25">
      <c r="B82" s="64"/>
    </row>
    <row r="83" spans="2:2" ht="15.75" x14ac:dyDescent="0.25">
      <c r="B83" s="64"/>
    </row>
  </sheetData>
  <sheetProtection password="EF0D" sheet="1" objects="1" scenarios="1"/>
  <mergeCells count="3">
    <mergeCell ref="B2:B3"/>
    <mergeCell ref="B9:B13"/>
    <mergeCell ref="B15:B19"/>
  </mergeCells>
  <pageMargins left="0.70866141732283472" right="0.70866141732283472" top="0.74803149606299213" bottom="0.74803149606299213" header="0.31496062992125984" footer="0.31496062992125984"/>
  <pageSetup paperSize="9" scale="65" orientation="landscape" r:id="rId1"/>
  <headerFooter>
    <oddHeader>&amp;A</oddHeader>
    <oddFooter>Sida &amp;P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autoPageBreaks="0" fitToPage="1"/>
  </sheetPr>
  <dimension ref="A1:AF155"/>
  <sheetViews>
    <sheetView showGridLines="0" zoomScale="85" zoomScaleNormal="85" workbookViewId="0">
      <selection activeCell="B36" sqref="B36:G40"/>
    </sheetView>
  </sheetViews>
  <sheetFormatPr defaultRowHeight="15" x14ac:dyDescent="0.2"/>
  <cols>
    <col min="1" max="1" width="2.7109375" style="1" customWidth="1"/>
    <col min="2" max="2" width="30.7109375" style="35" customWidth="1"/>
    <col min="3" max="3" width="30.7109375" style="1" customWidth="1"/>
    <col min="4" max="4" width="32" style="1" customWidth="1"/>
    <col min="5" max="5" width="32.85546875" style="1" customWidth="1"/>
    <col min="6" max="6" width="33" style="1" customWidth="1"/>
    <col min="7" max="7" width="35.42578125" style="1" customWidth="1"/>
    <col min="8" max="8" width="2.7109375" style="1" customWidth="1"/>
    <col min="9" max="14" width="30.7109375" style="1" customWidth="1"/>
    <col min="15" max="16384" width="9.140625" style="1"/>
  </cols>
  <sheetData>
    <row r="1" spans="2:32" s="54" customFormat="1" x14ac:dyDescent="0.25">
      <c r="B1" s="55" t="s">
        <v>1292</v>
      </c>
    </row>
    <row r="2" spans="2:32" ht="21.95" customHeight="1" thickBot="1" x14ac:dyDescent="0.25">
      <c r="B2" s="308" t="s">
        <v>21</v>
      </c>
      <c r="C2" s="309"/>
      <c r="D2" s="309"/>
      <c r="E2" s="309"/>
      <c r="F2" s="309"/>
      <c r="G2" s="309"/>
    </row>
    <row r="3" spans="2:32" ht="15" customHeight="1" x14ac:dyDescent="0.2">
      <c r="B3" s="310" t="s">
        <v>1293</v>
      </c>
      <c r="C3" s="311"/>
      <c r="D3" s="311"/>
      <c r="E3" s="311"/>
      <c r="F3" s="311"/>
      <c r="G3" s="312"/>
    </row>
    <row r="4" spans="2:32" ht="15" customHeight="1" thickBot="1" x14ac:dyDescent="0.25">
      <c r="B4" s="313"/>
      <c r="C4" s="314"/>
      <c r="D4" s="314"/>
      <c r="E4" s="314"/>
      <c r="F4" s="314"/>
      <c r="G4" s="315"/>
    </row>
    <row r="5" spans="2:32" ht="15" customHeight="1" thickBot="1" x14ac:dyDescent="0.25">
      <c r="B5" s="24"/>
      <c r="C5" s="24"/>
      <c r="D5" s="24"/>
      <c r="E5" s="24"/>
      <c r="F5" s="24"/>
    </row>
    <row r="6" spans="2:32" ht="50.1" customHeight="1" thickBot="1" x14ac:dyDescent="0.25">
      <c r="B6" s="316" t="s">
        <v>1261</v>
      </c>
      <c r="C6" s="317"/>
      <c r="D6" s="317"/>
      <c r="E6" s="317"/>
      <c r="F6" s="317"/>
      <c r="G6" s="318"/>
      <c r="H6" s="65"/>
      <c r="O6" s="24"/>
      <c r="P6" s="24"/>
      <c r="Q6" s="24"/>
      <c r="R6" s="24"/>
      <c r="S6" s="24"/>
      <c r="T6" s="24"/>
      <c r="U6" s="24"/>
      <c r="V6" s="24"/>
      <c r="W6" s="24"/>
      <c r="X6" s="24"/>
      <c r="Y6" s="24"/>
      <c r="Z6" s="24"/>
      <c r="AA6" s="24"/>
      <c r="AB6" s="24"/>
      <c r="AC6" s="24"/>
      <c r="AD6" s="24"/>
      <c r="AE6" s="24"/>
      <c r="AF6" s="24"/>
    </row>
    <row r="7" spans="2:32" ht="16.5" customHeight="1" x14ac:dyDescent="0.2">
      <c r="B7" s="66" t="s">
        <v>1291</v>
      </c>
      <c r="C7" s="67"/>
      <c r="D7" s="67"/>
      <c r="E7" s="67"/>
      <c r="F7" s="67"/>
      <c r="G7" s="68"/>
    </row>
    <row r="8" spans="2:32" ht="15" customHeight="1" x14ac:dyDescent="0.2">
      <c r="B8" s="319" t="s">
        <v>1433</v>
      </c>
      <c r="C8" s="320"/>
      <c r="D8" s="320"/>
      <c r="E8" s="320"/>
      <c r="F8" s="320"/>
      <c r="G8" s="321"/>
    </row>
    <row r="9" spans="2:32" ht="15" customHeight="1" x14ac:dyDescent="0.2">
      <c r="B9" s="319"/>
      <c r="C9" s="320"/>
      <c r="D9" s="320"/>
      <c r="E9" s="320"/>
      <c r="F9" s="320"/>
      <c r="G9" s="321"/>
    </row>
    <row r="10" spans="2:32" ht="15" customHeight="1" x14ac:dyDescent="0.2">
      <c r="B10" s="319"/>
      <c r="C10" s="320"/>
      <c r="D10" s="320"/>
      <c r="E10" s="320"/>
      <c r="F10" s="320"/>
      <c r="G10" s="321"/>
    </row>
    <row r="11" spans="2:32" ht="15" customHeight="1" x14ac:dyDescent="0.2">
      <c r="B11" s="319"/>
      <c r="C11" s="320"/>
      <c r="D11" s="320"/>
      <c r="E11" s="320"/>
      <c r="F11" s="320"/>
      <c r="G11" s="321"/>
    </row>
    <row r="12" spans="2:32" ht="15" customHeight="1" x14ac:dyDescent="0.2">
      <c r="B12" s="319"/>
      <c r="C12" s="320"/>
      <c r="D12" s="320"/>
      <c r="E12" s="320"/>
      <c r="F12" s="320"/>
      <c r="G12" s="321"/>
    </row>
    <row r="13" spans="2:32" ht="15" customHeight="1" x14ac:dyDescent="0.2">
      <c r="B13" s="319"/>
      <c r="C13" s="320"/>
      <c r="D13" s="320"/>
      <c r="E13" s="320"/>
      <c r="F13" s="320"/>
      <c r="G13" s="321"/>
    </row>
    <row r="14" spans="2:32" ht="15.75" thickBot="1" x14ac:dyDescent="0.25">
      <c r="B14" s="322"/>
      <c r="C14" s="323"/>
      <c r="D14" s="323"/>
      <c r="E14" s="323"/>
      <c r="F14" s="323"/>
      <c r="G14" s="324"/>
    </row>
    <row r="15" spans="2:32" ht="15" customHeight="1" thickBot="1" x14ac:dyDescent="0.25">
      <c r="B15" s="69"/>
      <c r="C15" s="69"/>
      <c r="D15" s="69"/>
      <c r="E15" s="69"/>
      <c r="F15" s="69"/>
      <c r="G15" s="69"/>
      <c r="I15" s="24"/>
      <c r="J15" s="24"/>
      <c r="K15" s="24"/>
      <c r="L15" s="24"/>
      <c r="M15" s="24"/>
      <c r="N15" s="24"/>
    </row>
    <row r="16" spans="2:32" ht="50.1" customHeight="1" thickBot="1" x14ac:dyDescent="0.25">
      <c r="B16" s="316" t="s">
        <v>1175</v>
      </c>
      <c r="C16" s="317"/>
      <c r="D16" s="317"/>
      <c r="E16" s="317"/>
      <c r="F16" s="317"/>
      <c r="G16" s="318"/>
      <c r="I16" s="24"/>
      <c r="J16" s="24"/>
      <c r="K16" s="24"/>
      <c r="L16" s="24"/>
      <c r="M16" s="24"/>
      <c r="N16" s="24"/>
    </row>
    <row r="17" spans="2:14" ht="18" customHeight="1" thickBot="1" x14ac:dyDescent="0.25">
      <c r="B17" s="66" t="s">
        <v>1274</v>
      </c>
      <c r="C17" s="67"/>
      <c r="D17" s="67"/>
      <c r="E17" s="67"/>
      <c r="F17" s="67"/>
      <c r="G17" s="68"/>
      <c r="I17" s="24"/>
      <c r="J17" s="24"/>
      <c r="K17" s="24"/>
      <c r="L17" s="24"/>
      <c r="M17" s="24"/>
      <c r="N17" s="24"/>
    </row>
    <row r="18" spans="2:14" ht="15" customHeight="1" x14ac:dyDescent="0.2">
      <c r="B18" s="302" t="s">
        <v>1418</v>
      </c>
      <c r="C18" s="303"/>
      <c r="D18" s="303"/>
      <c r="E18" s="303"/>
      <c r="F18" s="303"/>
      <c r="G18" s="304"/>
      <c r="I18" s="24"/>
      <c r="J18" s="24"/>
      <c r="K18" s="24"/>
      <c r="L18" s="24"/>
      <c r="M18" s="24"/>
      <c r="N18" s="24"/>
    </row>
    <row r="19" spans="2:14" ht="15" customHeight="1" x14ac:dyDescent="0.2">
      <c r="B19" s="299"/>
      <c r="C19" s="300"/>
      <c r="D19" s="300"/>
      <c r="E19" s="300"/>
      <c r="F19" s="300"/>
      <c r="G19" s="301"/>
      <c r="I19" s="24"/>
      <c r="J19" s="24"/>
      <c r="K19" s="24"/>
      <c r="L19" s="24"/>
      <c r="M19" s="24"/>
      <c r="N19" s="24"/>
    </row>
    <row r="20" spans="2:14" ht="16.5" customHeight="1" thickBot="1" x14ac:dyDescent="0.25">
      <c r="B20" s="299"/>
      <c r="C20" s="300"/>
      <c r="D20" s="300"/>
      <c r="E20" s="300"/>
      <c r="F20" s="300"/>
      <c r="G20" s="301"/>
      <c r="I20" s="24"/>
      <c r="J20" s="24"/>
      <c r="K20" s="24"/>
      <c r="L20" s="24"/>
      <c r="M20" s="24"/>
      <c r="N20" s="24"/>
    </row>
    <row r="21" spans="2:14" ht="15.75" customHeight="1" thickBot="1" x14ac:dyDescent="0.25">
      <c r="B21" s="70"/>
      <c r="C21" s="71" t="s">
        <v>1444</v>
      </c>
      <c r="D21" s="72"/>
      <c r="E21" s="73"/>
      <c r="F21" s="73"/>
      <c r="G21" s="74"/>
      <c r="I21" s="24"/>
      <c r="J21" s="24"/>
      <c r="K21" s="24"/>
      <c r="L21" s="24"/>
      <c r="M21" s="24"/>
      <c r="N21" s="24"/>
    </row>
    <row r="22" spans="2:14" ht="15.75" thickBot="1" x14ac:dyDescent="0.25">
      <c r="B22" s="75"/>
      <c r="C22" s="72" t="s">
        <v>1419</v>
      </c>
      <c r="D22" s="72"/>
      <c r="E22" s="24"/>
      <c r="F22" s="24"/>
      <c r="G22" s="76"/>
      <c r="I22" s="24"/>
      <c r="J22" s="24"/>
      <c r="K22" s="24"/>
      <c r="L22" s="24"/>
      <c r="M22" s="24"/>
      <c r="N22" s="24"/>
    </row>
    <row r="23" spans="2:14" ht="15.75" thickBot="1" x14ac:dyDescent="0.25">
      <c r="B23" s="36"/>
      <c r="C23" s="77" t="s">
        <v>1420</v>
      </c>
      <c r="D23" s="77"/>
      <c r="E23" s="78"/>
      <c r="F23" s="78"/>
      <c r="G23" s="79"/>
      <c r="I23" s="24"/>
      <c r="J23" s="24"/>
      <c r="K23" s="24"/>
      <c r="L23" s="24"/>
      <c r="M23" s="24"/>
      <c r="N23" s="24"/>
    </row>
    <row r="24" spans="2:14" ht="15" customHeight="1" thickBot="1" x14ac:dyDescent="0.25">
      <c r="B24" s="69"/>
      <c r="C24" s="69"/>
      <c r="D24" s="69"/>
      <c r="E24" s="69"/>
      <c r="F24" s="69"/>
      <c r="G24" s="69"/>
      <c r="I24" s="24"/>
      <c r="J24" s="24"/>
      <c r="K24" s="24"/>
      <c r="L24" s="24"/>
      <c r="M24" s="24"/>
      <c r="N24" s="24"/>
    </row>
    <row r="25" spans="2:14" ht="50.1" customHeight="1" thickBot="1" x14ac:dyDescent="0.25">
      <c r="B25" s="325" t="s">
        <v>1174</v>
      </c>
      <c r="C25" s="326"/>
      <c r="D25" s="326"/>
      <c r="E25" s="326"/>
      <c r="F25" s="326"/>
      <c r="G25" s="327"/>
      <c r="I25" s="24"/>
      <c r="J25" s="24"/>
      <c r="K25" s="24"/>
      <c r="L25" s="24"/>
      <c r="M25" s="24"/>
      <c r="N25" s="24"/>
    </row>
    <row r="26" spans="2:14" ht="15" customHeight="1" x14ac:dyDescent="0.2">
      <c r="B26" s="288" t="s">
        <v>1173</v>
      </c>
      <c r="C26" s="289"/>
      <c r="D26" s="289"/>
      <c r="E26" s="289"/>
      <c r="F26" s="289"/>
      <c r="G26" s="290"/>
      <c r="I26" s="24"/>
      <c r="J26" s="24"/>
      <c r="K26" s="24"/>
      <c r="L26" s="24"/>
      <c r="M26" s="24"/>
      <c r="N26" s="24"/>
    </row>
    <row r="27" spans="2:14" ht="15" customHeight="1" x14ac:dyDescent="0.2">
      <c r="B27" s="299" t="s">
        <v>1421</v>
      </c>
      <c r="C27" s="300"/>
      <c r="D27" s="300"/>
      <c r="E27" s="300"/>
      <c r="F27" s="300"/>
      <c r="G27" s="301"/>
      <c r="I27" s="24"/>
      <c r="J27" s="24"/>
      <c r="K27" s="24"/>
      <c r="L27" s="24"/>
      <c r="M27" s="24"/>
      <c r="N27" s="24"/>
    </row>
    <row r="28" spans="2:14" ht="15" customHeight="1" x14ac:dyDescent="0.2">
      <c r="B28" s="299"/>
      <c r="C28" s="300"/>
      <c r="D28" s="300"/>
      <c r="E28" s="300"/>
      <c r="F28" s="300"/>
      <c r="G28" s="301"/>
      <c r="I28" s="24"/>
      <c r="J28" s="24"/>
      <c r="K28" s="24"/>
      <c r="L28" s="24"/>
      <c r="M28" s="24"/>
      <c r="N28" s="24"/>
    </row>
    <row r="29" spans="2:14" ht="15" customHeight="1" x14ac:dyDescent="0.2">
      <c r="B29" s="299"/>
      <c r="C29" s="300"/>
      <c r="D29" s="300"/>
      <c r="E29" s="300"/>
      <c r="F29" s="300"/>
      <c r="G29" s="301"/>
      <c r="I29" s="24"/>
      <c r="J29" s="24"/>
      <c r="K29" s="24"/>
      <c r="L29" s="24"/>
      <c r="M29" s="24"/>
      <c r="N29" s="24"/>
    </row>
    <row r="30" spans="2:14" ht="15" customHeight="1" x14ac:dyDescent="0.2">
      <c r="B30" s="299"/>
      <c r="C30" s="300"/>
      <c r="D30" s="300"/>
      <c r="E30" s="300"/>
      <c r="F30" s="300"/>
      <c r="G30" s="301"/>
      <c r="I30" s="24"/>
      <c r="J30" s="24"/>
      <c r="K30" s="24"/>
      <c r="L30" s="24"/>
      <c r="M30" s="24"/>
      <c r="N30" s="24"/>
    </row>
    <row r="31" spans="2:14" ht="15" customHeight="1" x14ac:dyDescent="0.2">
      <c r="B31" s="299"/>
      <c r="C31" s="300"/>
      <c r="D31" s="300"/>
      <c r="E31" s="300"/>
      <c r="F31" s="300"/>
      <c r="G31" s="301"/>
      <c r="I31" s="24"/>
      <c r="J31" s="24"/>
      <c r="K31" s="24"/>
      <c r="L31" s="24"/>
      <c r="M31" s="24"/>
      <c r="N31" s="24"/>
    </row>
    <row r="32" spans="2:14" ht="15" customHeight="1" x14ac:dyDescent="0.2">
      <c r="B32" s="299"/>
      <c r="C32" s="300"/>
      <c r="D32" s="300"/>
      <c r="E32" s="300"/>
      <c r="F32" s="300"/>
      <c r="G32" s="301"/>
      <c r="I32" s="24"/>
      <c r="J32" s="24"/>
      <c r="K32" s="24"/>
      <c r="L32" s="24"/>
      <c r="M32" s="24"/>
      <c r="N32" s="24"/>
    </row>
    <row r="33" spans="2:14" ht="15" customHeight="1" x14ac:dyDescent="0.2">
      <c r="B33" s="299"/>
      <c r="C33" s="300"/>
      <c r="D33" s="300"/>
      <c r="E33" s="300"/>
      <c r="F33" s="300"/>
      <c r="G33" s="301"/>
      <c r="I33" s="24"/>
      <c r="J33" s="24"/>
      <c r="K33" s="24"/>
      <c r="L33" s="24"/>
      <c r="M33" s="24"/>
      <c r="N33" s="24"/>
    </row>
    <row r="34" spans="2:14" ht="15" customHeight="1" x14ac:dyDescent="0.2">
      <c r="B34" s="299"/>
      <c r="C34" s="300"/>
      <c r="D34" s="300"/>
      <c r="E34" s="300"/>
      <c r="F34" s="300"/>
      <c r="G34" s="301"/>
      <c r="I34" s="24"/>
      <c r="J34" s="24"/>
      <c r="K34" s="24"/>
      <c r="L34" s="24"/>
      <c r="M34" s="24"/>
      <c r="N34" s="24"/>
    </row>
    <row r="35" spans="2:14" ht="15" customHeight="1" x14ac:dyDescent="0.2">
      <c r="B35" s="299"/>
      <c r="C35" s="300"/>
      <c r="D35" s="300"/>
      <c r="E35" s="300"/>
      <c r="F35" s="300"/>
      <c r="G35" s="301"/>
      <c r="I35" s="24"/>
      <c r="J35" s="24"/>
      <c r="K35" s="24"/>
      <c r="L35" s="24"/>
      <c r="M35" s="24"/>
      <c r="N35" s="24"/>
    </row>
    <row r="36" spans="2:14" ht="15" customHeight="1" x14ac:dyDescent="0.2">
      <c r="B36" s="299" t="s">
        <v>1462</v>
      </c>
      <c r="C36" s="300"/>
      <c r="D36" s="300"/>
      <c r="E36" s="300"/>
      <c r="F36" s="300"/>
      <c r="G36" s="301"/>
      <c r="I36" s="24"/>
      <c r="J36" s="24"/>
      <c r="K36" s="24"/>
      <c r="L36" s="24"/>
      <c r="M36" s="24"/>
      <c r="N36" s="24"/>
    </row>
    <row r="37" spans="2:14" ht="15" customHeight="1" x14ac:dyDescent="0.2">
      <c r="B37" s="299"/>
      <c r="C37" s="300"/>
      <c r="D37" s="300"/>
      <c r="E37" s="300"/>
      <c r="F37" s="300"/>
      <c r="G37" s="301"/>
      <c r="I37" s="24"/>
      <c r="J37" s="24"/>
      <c r="K37" s="24"/>
      <c r="L37" s="24"/>
      <c r="M37" s="24"/>
      <c r="N37" s="24"/>
    </row>
    <row r="38" spans="2:14" ht="15" customHeight="1" x14ac:dyDescent="0.2">
      <c r="B38" s="299"/>
      <c r="C38" s="300"/>
      <c r="D38" s="300"/>
      <c r="E38" s="300"/>
      <c r="F38" s="300"/>
      <c r="G38" s="301"/>
      <c r="I38" s="24"/>
      <c r="J38" s="24"/>
      <c r="K38" s="24"/>
      <c r="L38" s="24"/>
      <c r="M38" s="24"/>
      <c r="N38" s="24"/>
    </row>
    <row r="39" spans="2:14" ht="15" customHeight="1" x14ac:dyDescent="0.2">
      <c r="B39" s="299"/>
      <c r="C39" s="300"/>
      <c r="D39" s="300"/>
      <c r="E39" s="300"/>
      <c r="F39" s="300"/>
      <c r="G39" s="301"/>
      <c r="I39" s="24"/>
      <c r="J39" s="24"/>
      <c r="K39" s="24"/>
      <c r="L39" s="24"/>
      <c r="M39" s="24"/>
      <c r="N39" s="24"/>
    </row>
    <row r="40" spans="2:14" ht="15" customHeight="1" x14ac:dyDescent="0.2">
      <c r="B40" s="299"/>
      <c r="C40" s="300"/>
      <c r="D40" s="300"/>
      <c r="E40" s="300"/>
      <c r="F40" s="300"/>
      <c r="G40" s="301"/>
      <c r="I40" s="24"/>
      <c r="J40" s="24"/>
      <c r="K40" s="24"/>
      <c r="L40" s="24"/>
      <c r="M40" s="24"/>
      <c r="N40" s="24"/>
    </row>
    <row r="41" spans="2:14" ht="15" customHeight="1" x14ac:dyDescent="0.25">
      <c r="B41" s="23" t="s">
        <v>1422</v>
      </c>
      <c r="C41" s="24"/>
      <c r="D41" s="24"/>
      <c r="E41" s="24"/>
      <c r="F41" s="24"/>
      <c r="G41" s="76"/>
      <c r="I41" s="24"/>
      <c r="J41" s="24"/>
      <c r="K41" s="24"/>
      <c r="L41" s="24"/>
      <c r="M41" s="24"/>
      <c r="N41" s="24"/>
    </row>
    <row r="42" spans="2:14" ht="15" customHeight="1" x14ac:dyDescent="0.2">
      <c r="B42" s="16" t="s">
        <v>1362</v>
      </c>
      <c r="C42" s="24"/>
      <c r="D42" s="24"/>
      <c r="E42" s="24"/>
      <c r="F42" s="24"/>
      <c r="G42" s="76"/>
      <c r="I42" s="24"/>
      <c r="J42" s="24"/>
      <c r="K42" s="24"/>
      <c r="L42" s="24"/>
      <c r="M42" s="24"/>
      <c r="N42" s="24"/>
    </row>
    <row r="43" spans="2:14" ht="15" customHeight="1" x14ac:dyDescent="0.25">
      <c r="B43" s="23" t="s">
        <v>1294</v>
      </c>
      <c r="C43" s="24"/>
      <c r="D43" s="24"/>
      <c r="E43" s="24"/>
      <c r="F43" s="24"/>
      <c r="G43" s="76"/>
      <c r="I43" s="24"/>
      <c r="J43" s="24"/>
      <c r="K43" s="24"/>
      <c r="L43" s="24"/>
      <c r="M43" s="24"/>
      <c r="N43" s="24"/>
    </row>
    <row r="44" spans="2:14" ht="4.5" customHeight="1" thickBot="1" x14ac:dyDescent="0.25">
      <c r="B44" s="80"/>
      <c r="C44" s="78"/>
      <c r="D44" s="78"/>
      <c r="E44" s="78"/>
      <c r="F44" s="78"/>
      <c r="G44" s="79"/>
      <c r="I44" s="24"/>
      <c r="J44" s="24"/>
      <c r="K44" s="24"/>
      <c r="L44" s="24"/>
      <c r="M44" s="24"/>
      <c r="N44" s="24"/>
    </row>
    <row r="45" spans="2:14" ht="15" customHeight="1" x14ac:dyDescent="0.2">
      <c r="B45" s="69"/>
      <c r="C45" s="69"/>
      <c r="D45" s="69"/>
      <c r="E45" s="69"/>
      <c r="F45" s="69"/>
      <c r="G45" s="69"/>
      <c r="I45" s="24"/>
      <c r="J45" s="24"/>
      <c r="K45" s="24"/>
      <c r="L45" s="24"/>
      <c r="M45" s="24"/>
      <c r="N45" s="24"/>
    </row>
    <row r="46" spans="2:14" ht="15" customHeight="1" thickBot="1" x14ac:dyDescent="0.25">
      <c r="B46" s="81"/>
      <c r="C46" s="48"/>
      <c r="D46" s="48"/>
      <c r="E46" s="48"/>
      <c r="F46" s="48"/>
      <c r="G46" s="48"/>
      <c r="I46" s="24"/>
      <c r="J46" s="24"/>
      <c r="K46" s="24"/>
      <c r="L46" s="24"/>
      <c r="M46" s="24"/>
      <c r="N46" s="24"/>
    </row>
    <row r="47" spans="2:14" ht="49.5" customHeight="1" thickBot="1" x14ac:dyDescent="0.25">
      <c r="B47" s="328" t="s">
        <v>1423</v>
      </c>
      <c r="C47" s="329"/>
      <c r="D47" s="329"/>
      <c r="E47" s="329"/>
      <c r="F47" s="329"/>
      <c r="G47" s="330"/>
      <c r="I47" s="24"/>
      <c r="J47" s="24"/>
      <c r="K47" s="24"/>
      <c r="L47" s="24"/>
      <c r="M47" s="24"/>
      <c r="N47" s="24"/>
    </row>
    <row r="48" spans="2:14" ht="15" customHeight="1" x14ac:dyDescent="0.2">
      <c r="B48" s="288" t="s">
        <v>1372</v>
      </c>
      <c r="C48" s="289"/>
      <c r="D48" s="289"/>
      <c r="E48" s="289"/>
      <c r="F48" s="289"/>
      <c r="G48" s="290"/>
      <c r="I48" s="24"/>
      <c r="J48" s="24"/>
      <c r="K48" s="24"/>
      <c r="L48" s="24"/>
      <c r="M48" s="24"/>
      <c r="N48" s="24"/>
    </row>
    <row r="49" spans="1:14" ht="15" customHeight="1" x14ac:dyDescent="0.2">
      <c r="A49" s="48"/>
      <c r="B49" s="291" t="s">
        <v>1450</v>
      </c>
      <c r="C49" s="292"/>
      <c r="D49" s="292"/>
      <c r="E49" s="292"/>
      <c r="F49" s="292"/>
      <c r="G49" s="266"/>
      <c r="H49" s="48"/>
      <c r="I49" s="24"/>
      <c r="J49" s="24"/>
      <c r="K49" s="24"/>
      <c r="L49" s="24"/>
      <c r="M49" s="24"/>
      <c r="N49" s="24"/>
    </row>
    <row r="50" spans="1:14" ht="15" customHeight="1" x14ac:dyDescent="0.2">
      <c r="A50" s="274"/>
      <c r="B50" s="291" t="s">
        <v>1459</v>
      </c>
      <c r="C50" s="292"/>
      <c r="D50" s="292"/>
      <c r="E50" s="292"/>
      <c r="F50" s="292"/>
      <c r="G50" s="293"/>
      <c r="H50" s="274"/>
      <c r="I50" s="24"/>
      <c r="J50" s="24"/>
      <c r="K50" s="24"/>
      <c r="L50" s="24"/>
      <c r="M50" s="24"/>
      <c r="N50" s="24"/>
    </row>
    <row r="51" spans="1:14" ht="15" customHeight="1" x14ac:dyDescent="0.2">
      <c r="A51" s="48"/>
      <c r="B51" s="291"/>
      <c r="C51" s="292"/>
      <c r="D51" s="292"/>
      <c r="E51" s="292"/>
      <c r="F51" s="292"/>
      <c r="G51" s="293"/>
      <c r="H51" s="48"/>
      <c r="I51" s="24"/>
      <c r="J51" s="24"/>
      <c r="K51" s="24"/>
      <c r="L51" s="24"/>
      <c r="M51" s="24"/>
      <c r="N51" s="24"/>
    </row>
    <row r="52" spans="1:14" ht="15" customHeight="1" x14ac:dyDescent="0.2">
      <c r="A52" s="48"/>
      <c r="B52" s="267" t="s">
        <v>1431</v>
      </c>
      <c r="C52" s="275"/>
      <c r="D52" s="275"/>
      <c r="E52" s="275"/>
      <c r="F52" s="275"/>
      <c r="G52" s="266"/>
      <c r="H52" s="48"/>
      <c r="I52" s="24"/>
      <c r="J52" s="24"/>
      <c r="K52" s="24"/>
      <c r="L52" s="24"/>
      <c r="M52" s="24"/>
      <c r="N52" s="24"/>
    </row>
    <row r="53" spans="1:14" ht="15" customHeight="1" x14ac:dyDescent="0.2">
      <c r="A53" s="48"/>
      <c r="B53" s="16" t="s">
        <v>1263</v>
      </c>
      <c r="C53" s="275"/>
      <c r="D53" s="275"/>
      <c r="E53" s="275"/>
      <c r="F53" s="275"/>
      <c r="G53" s="266"/>
      <c r="H53" s="48"/>
      <c r="I53" s="24"/>
      <c r="J53" s="24"/>
      <c r="K53" s="24"/>
      <c r="L53" s="24"/>
      <c r="M53" s="24"/>
      <c r="N53" s="24"/>
    </row>
    <row r="54" spans="1:14" ht="15" customHeight="1" x14ac:dyDescent="0.2">
      <c r="A54" s="48"/>
      <c r="B54" s="296" t="s">
        <v>1414</v>
      </c>
      <c r="C54" s="297"/>
      <c r="D54" s="297"/>
      <c r="E54" s="297"/>
      <c r="F54" s="297"/>
      <c r="G54" s="298"/>
      <c r="H54" s="48"/>
      <c r="I54" s="24"/>
      <c r="J54" s="24"/>
      <c r="K54" s="24"/>
      <c r="L54" s="24"/>
      <c r="M54" s="24"/>
      <c r="N54" s="24"/>
    </row>
    <row r="55" spans="1:14" ht="15" customHeight="1" x14ac:dyDescent="0.2">
      <c r="A55" s="48"/>
      <c r="B55" s="268"/>
      <c r="C55" s="235"/>
      <c r="D55" s="235"/>
      <c r="E55" s="235"/>
      <c r="F55" s="235"/>
      <c r="G55" s="269"/>
      <c r="H55" s="48"/>
      <c r="I55" s="24"/>
      <c r="J55" s="24"/>
      <c r="K55" s="24"/>
      <c r="L55" s="24"/>
      <c r="M55" s="24"/>
      <c r="N55" s="24"/>
    </row>
    <row r="56" spans="1:14" ht="15" customHeight="1" x14ac:dyDescent="0.2">
      <c r="A56" s="48"/>
      <c r="B56" s="291" t="s">
        <v>1430</v>
      </c>
      <c r="C56" s="292"/>
      <c r="D56" s="292"/>
      <c r="E56" s="292"/>
      <c r="F56" s="292"/>
      <c r="G56" s="293"/>
      <c r="H56" s="48"/>
      <c r="I56" s="24"/>
      <c r="J56" s="24"/>
      <c r="K56" s="24"/>
      <c r="L56" s="24"/>
      <c r="M56" s="24"/>
      <c r="N56" s="24"/>
    </row>
    <row r="57" spans="1:14" ht="15" customHeight="1" x14ac:dyDescent="0.2">
      <c r="A57" s="48"/>
      <c r="B57" s="291"/>
      <c r="C57" s="292"/>
      <c r="D57" s="292"/>
      <c r="E57" s="292"/>
      <c r="F57" s="292"/>
      <c r="G57" s="293"/>
      <c r="H57" s="48"/>
      <c r="I57" s="24"/>
      <c r="J57" s="24"/>
      <c r="K57" s="24"/>
      <c r="L57" s="24"/>
      <c r="M57" s="24"/>
      <c r="N57" s="24"/>
    </row>
    <row r="58" spans="1:14" ht="15" customHeight="1" x14ac:dyDescent="0.2">
      <c r="A58" s="48"/>
      <c r="B58" s="270" t="s">
        <v>1275</v>
      </c>
      <c r="C58" s="276"/>
      <c r="D58" s="276"/>
      <c r="E58" s="276"/>
      <c r="F58" s="276"/>
      <c r="G58" s="277"/>
      <c r="H58" s="48"/>
      <c r="I58" s="24"/>
      <c r="J58" s="24"/>
      <c r="K58" s="24"/>
      <c r="L58" s="24"/>
      <c r="M58" s="24"/>
      <c r="N58" s="24"/>
    </row>
    <row r="59" spans="1:14" ht="15" customHeight="1" thickBot="1" x14ac:dyDescent="0.25">
      <c r="A59" s="48"/>
      <c r="B59" s="23" t="s">
        <v>1264</v>
      </c>
      <c r="C59" s="24"/>
      <c r="D59" s="82"/>
      <c r="E59" s="276"/>
      <c r="F59" s="276"/>
      <c r="G59" s="277"/>
      <c r="H59" s="48"/>
      <c r="I59" s="24"/>
      <c r="J59" s="24"/>
      <c r="K59" s="24"/>
      <c r="L59" s="24"/>
      <c r="M59" s="24"/>
      <c r="N59" s="24"/>
    </row>
    <row r="60" spans="1:14" ht="52.5" customHeight="1" thickBot="1" x14ac:dyDescent="0.25">
      <c r="A60" s="48"/>
      <c r="B60" s="278" t="s">
        <v>1447</v>
      </c>
      <c r="C60" s="127" t="s">
        <v>1452</v>
      </c>
      <c r="D60" s="294" t="s">
        <v>1415</v>
      </c>
      <c r="E60" s="294"/>
      <c r="F60" s="294"/>
      <c r="G60" s="295"/>
      <c r="H60" s="24"/>
      <c r="I60" s="24"/>
      <c r="J60" s="24"/>
      <c r="K60" s="24"/>
      <c r="L60" s="24"/>
      <c r="M60" s="24"/>
      <c r="N60" s="24"/>
    </row>
    <row r="61" spans="1:14" ht="43.5" customHeight="1" thickBot="1" x14ac:dyDescent="0.25">
      <c r="A61" s="48"/>
      <c r="B61" s="236" t="s">
        <v>1254</v>
      </c>
      <c r="C61" s="236" t="s">
        <v>1254</v>
      </c>
      <c r="D61" s="294"/>
      <c r="E61" s="294"/>
      <c r="F61" s="294"/>
      <c r="G61" s="295"/>
      <c r="H61" s="24"/>
      <c r="I61" s="24"/>
      <c r="J61" s="24"/>
      <c r="K61" s="24"/>
      <c r="L61" s="24"/>
      <c r="M61" s="24"/>
      <c r="N61" s="24"/>
    </row>
    <row r="62" spans="1:14" x14ac:dyDescent="0.2">
      <c r="A62" s="48"/>
      <c r="B62" s="16"/>
      <c r="C62" s="24"/>
      <c r="D62" s="294"/>
      <c r="E62" s="294"/>
      <c r="F62" s="294"/>
      <c r="G62" s="295"/>
      <c r="H62" s="24"/>
      <c r="I62" s="24"/>
      <c r="J62" s="24"/>
      <c r="K62" s="24"/>
      <c r="L62" s="24"/>
      <c r="M62" s="24"/>
      <c r="N62" s="24"/>
    </row>
    <row r="63" spans="1:14" ht="15.75" thickBot="1" x14ac:dyDescent="0.25">
      <c r="A63" s="48"/>
      <c r="B63" s="23" t="s">
        <v>1265</v>
      </c>
      <c r="C63" s="24"/>
      <c r="D63" s="24"/>
      <c r="E63" s="276"/>
      <c r="F63" s="276"/>
      <c r="G63" s="277"/>
      <c r="H63" s="24"/>
      <c r="I63" s="24"/>
      <c r="J63" s="24"/>
      <c r="K63" s="24"/>
      <c r="L63" s="24"/>
      <c r="M63" s="24"/>
      <c r="N63" s="24"/>
    </row>
    <row r="64" spans="1:14" ht="53.25" customHeight="1" thickBot="1" x14ac:dyDescent="0.25">
      <c r="A64" s="48"/>
      <c r="B64" s="278" t="s">
        <v>1447</v>
      </c>
      <c r="C64" s="127" t="s">
        <v>1452</v>
      </c>
      <c r="D64" s="331" t="s">
        <v>1416</v>
      </c>
      <c r="E64" s="331"/>
      <c r="F64" s="331"/>
      <c r="G64" s="332"/>
      <c r="H64" s="24"/>
      <c r="I64" s="24"/>
      <c r="J64" s="24"/>
      <c r="K64" s="24"/>
      <c r="L64" s="24"/>
      <c r="M64" s="24"/>
      <c r="N64" s="24"/>
    </row>
    <row r="65" spans="1:17" ht="43.5" customHeight="1" thickBot="1" x14ac:dyDescent="0.25">
      <c r="A65" s="48"/>
      <c r="B65" s="236" t="s">
        <v>1254</v>
      </c>
      <c r="C65" s="236" t="s">
        <v>1262</v>
      </c>
      <c r="D65" s="331"/>
      <c r="E65" s="331"/>
      <c r="F65" s="331"/>
      <c r="G65" s="332"/>
      <c r="H65" s="24"/>
      <c r="I65" s="24"/>
      <c r="J65" s="24"/>
      <c r="K65" s="24"/>
      <c r="L65" s="24"/>
      <c r="M65" s="24"/>
      <c r="N65" s="24"/>
      <c r="O65" s="24"/>
    </row>
    <row r="66" spans="1:17" ht="17.25" customHeight="1" thickBot="1" x14ac:dyDescent="0.25">
      <c r="A66" s="48"/>
      <c r="B66" s="83"/>
      <c r="C66" s="84"/>
      <c r="D66" s="84"/>
      <c r="E66" s="84"/>
      <c r="F66" s="84"/>
      <c r="G66" s="85"/>
      <c r="I66" s="24"/>
      <c r="J66" s="24"/>
      <c r="K66" s="24"/>
      <c r="L66" s="24"/>
      <c r="M66" s="24"/>
      <c r="N66" s="24"/>
    </row>
    <row r="67" spans="1:17" ht="15" customHeight="1" thickBot="1" x14ac:dyDescent="0.25">
      <c r="A67" s="48"/>
      <c r="B67" s="86"/>
      <c r="C67" s="86"/>
      <c r="D67" s="86"/>
      <c r="E67" s="86"/>
      <c r="F67" s="86"/>
      <c r="G67" s="86"/>
      <c r="I67" s="24"/>
      <c r="J67" s="24"/>
      <c r="K67" s="24"/>
      <c r="L67" s="24"/>
      <c r="M67" s="24"/>
      <c r="N67" s="24"/>
    </row>
    <row r="68" spans="1:17" ht="50.1" customHeight="1" thickBot="1" x14ac:dyDescent="0.25">
      <c r="A68" s="48"/>
      <c r="B68" s="316" t="s">
        <v>1183</v>
      </c>
      <c r="C68" s="317"/>
      <c r="D68" s="317"/>
      <c r="E68" s="317"/>
      <c r="F68" s="317"/>
      <c r="G68" s="318"/>
    </row>
    <row r="69" spans="1:17" ht="15" customHeight="1" thickBot="1" x14ac:dyDescent="0.25">
      <c r="B69" s="87" t="s">
        <v>1281</v>
      </c>
      <c r="C69" s="88"/>
      <c r="D69" s="88"/>
      <c r="E69" s="88"/>
      <c r="F69" s="88"/>
      <c r="G69" s="89"/>
    </row>
    <row r="70" spans="1:17" ht="53.25" customHeight="1" x14ac:dyDescent="0.2">
      <c r="B70" s="336" t="s">
        <v>1370</v>
      </c>
      <c r="C70" s="337"/>
      <c r="D70" s="337"/>
      <c r="E70" s="337"/>
      <c r="F70" s="337"/>
      <c r="G70" s="338"/>
      <c r="I70" s="48"/>
      <c r="J70" s="48"/>
      <c r="K70" s="48"/>
      <c r="L70" s="48"/>
      <c r="M70" s="48"/>
      <c r="N70" s="48"/>
      <c r="O70" s="48"/>
      <c r="P70" s="48"/>
      <c r="Q70" s="48"/>
    </row>
    <row r="71" spans="1:17" ht="15.75" x14ac:dyDescent="0.2">
      <c r="B71" s="291"/>
      <c r="C71" s="292"/>
      <c r="D71" s="292"/>
      <c r="E71" s="292"/>
      <c r="F71" s="292"/>
      <c r="G71" s="293"/>
      <c r="I71" s="81"/>
      <c r="J71" s="48"/>
      <c r="K71" s="48"/>
      <c r="L71" s="48"/>
      <c r="M71" s="48"/>
      <c r="N71" s="48"/>
    </row>
    <row r="72" spans="1:17" ht="15" customHeight="1" thickBot="1" x14ac:dyDescent="0.25">
      <c r="B72" s="339"/>
      <c r="C72" s="340"/>
      <c r="D72" s="340"/>
      <c r="E72" s="340"/>
      <c r="F72" s="340"/>
      <c r="G72" s="341"/>
      <c r="I72" s="81"/>
      <c r="J72" s="48"/>
      <c r="K72" s="48"/>
      <c r="L72" s="48"/>
      <c r="M72" s="48"/>
      <c r="N72" s="48"/>
    </row>
    <row r="73" spans="1:17" ht="15" customHeight="1" thickBot="1" x14ac:dyDescent="0.25">
      <c r="B73" s="90"/>
      <c r="C73" s="69"/>
      <c r="D73" s="69"/>
      <c r="E73" s="90"/>
      <c r="F73" s="90"/>
      <c r="G73" s="91"/>
      <c r="I73" s="81"/>
      <c r="J73" s="48"/>
      <c r="K73" s="48"/>
      <c r="L73" s="48"/>
      <c r="M73" s="48"/>
      <c r="N73" s="48"/>
    </row>
    <row r="74" spans="1:17" ht="15" customHeight="1" thickBot="1" x14ac:dyDescent="0.25">
      <c r="B74" s="92" t="s">
        <v>1282</v>
      </c>
      <c r="C74" s="46"/>
      <c r="D74" s="46"/>
      <c r="E74" s="46"/>
      <c r="F74" s="46"/>
      <c r="G74" s="47"/>
      <c r="I74" s="81"/>
      <c r="J74" s="48"/>
      <c r="K74" s="48"/>
      <c r="L74" s="48"/>
      <c r="M74" s="48"/>
      <c r="N74" s="48"/>
    </row>
    <row r="75" spans="1:17" ht="15" customHeight="1" x14ac:dyDescent="0.2">
      <c r="B75" s="333" t="s">
        <v>1371</v>
      </c>
      <c r="C75" s="334"/>
      <c r="D75" s="334"/>
      <c r="E75" s="334"/>
      <c r="F75" s="334"/>
      <c r="G75" s="335"/>
      <c r="I75" s="81"/>
      <c r="J75" s="48"/>
      <c r="K75" s="48"/>
      <c r="L75" s="48"/>
      <c r="M75" s="48"/>
      <c r="N75" s="48"/>
    </row>
    <row r="76" spans="1:17" ht="15" customHeight="1" x14ac:dyDescent="0.2">
      <c r="B76" s="319"/>
      <c r="C76" s="320"/>
      <c r="D76" s="320"/>
      <c r="E76" s="320"/>
      <c r="F76" s="320"/>
      <c r="G76" s="321"/>
      <c r="K76" s="48"/>
      <c r="L76" s="48"/>
      <c r="M76" s="48"/>
      <c r="N76" s="48"/>
    </row>
    <row r="77" spans="1:17" ht="15" customHeight="1" x14ac:dyDescent="0.2">
      <c r="B77" s="319"/>
      <c r="C77" s="320"/>
      <c r="D77" s="320"/>
      <c r="E77" s="320"/>
      <c r="F77" s="320"/>
      <c r="G77" s="321"/>
      <c r="K77" s="48"/>
      <c r="L77" s="48"/>
      <c r="M77" s="48"/>
      <c r="N77" s="48"/>
    </row>
    <row r="78" spans="1:17" ht="15" customHeight="1" x14ac:dyDescent="0.2">
      <c r="B78" s="319"/>
      <c r="C78" s="320"/>
      <c r="D78" s="320"/>
      <c r="E78" s="320"/>
      <c r="F78" s="320"/>
      <c r="G78" s="321"/>
      <c r="K78" s="48"/>
      <c r="L78" s="48"/>
      <c r="M78" s="48"/>
      <c r="N78" s="48"/>
    </row>
    <row r="79" spans="1:17" ht="15" customHeight="1" x14ac:dyDescent="0.2">
      <c r="B79" s="319"/>
      <c r="C79" s="320"/>
      <c r="D79" s="320"/>
      <c r="E79" s="320"/>
      <c r="F79" s="320"/>
      <c r="G79" s="321"/>
      <c r="K79" s="48"/>
      <c r="L79" s="48"/>
      <c r="M79" s="48"/>
      <c r="N79" s="48"/>
    </row>
    <row r="80" spans="1:17" ht="15" customHeight="1" x14ac:dyDescent="0.2">
      <c r="B80" s="319"/>
      <c r="C80" s="320"/>
      <c r="D80" s="320"/>
      <c r="E80" s="320"/>
      <c r="F80" s="320"/>
      <c r="G80" s="321"/>
      <c r="K80" s="48"/>
      <c r="L80" s="48"/>
      <c r="M80" s="48"/>
      <c r="N80" s="48"/>
    </row>
    <row r="81" spans="2:15" ht="15" customHeight="1" x14ac:dyDescent="0.2">
      <c r="B81" s="319"/>
      <c r="C81" s="320"/>
      <c r="D81" s="320"/>
      <c r="E81" s="320"/>
      <c r="F81" s="320"/>
      <c r="G81" s="321"/>
      <c r="K81" s="48"/>
      <c r="L81" s="48"/>
      <c r="M81" s="48"/>
      <c r="N81" s="48"/>
    </row>
    <row r="82" spans="2:15" ht="19.5" customHeight="1" thickBot="1" x14ac:dyDescent="0.25">
      <c r="B82" s="322"/>
      <c r="C82" s="323"/>
      <c r="D82" s="323"/>
      <c r="E82" s="323"/>
      <c r="F82" s="323"/>
      <c r="G82" s="324"/>
      <c r="K82" s="48"/>
      <c r="L82" s="48"/>
      <c r="M82" s="48"/>
      <c r="N82" s="48"/>
    </row>
    <row r="83" spans="2:15" ht="15" customHeight="1" thickBot="1" x14ac:dyDescent="0.25">
      <c r="B83" s="90"/>
      <c r="C83" s="69"/>
      <c r="D83" s="69"/>
      <c r="E83" s="90"/>
      <c r="F83" s="90"/>
      <c r="G83" s="91"/>
      <c r="K83" s="48"/>
      <c r="L83" s="48"/>
      <c r="M83" s="48"/>
      <c r="N83" s="48"/>
    </row>
    <row r="84" spans="2:15" ht="15" customHeight="1" thickBot="1" x14ac:dyDescent="0.25">
      <c r="B84" s="87" t="s">
        <v>1283</v>
      </c>
      <c r="C84" s="88"/>
      <c r="D84" s="88"/>
      <c r="E84" s="87"/>
      <c r="F84" s="88"/>
      <c r="G84" s="89"/>
      <c r="K84" s="48"/>
      <c r="L84" s="48"/>
      <c r="M84" s="48"/>
      <c r="N84" s="48"/>
    </row>
    <row r="85" spans="2:15" ht="15" customHeight="1" x14ac:dyDescent="0.2">
      <c r="B85" s="302" t="s">
        <v>1453</v>
      </c>
      <c r="C85" s="303"/>
      <c r="D85" s="303"/>
      <c r="E85" s="303"/>
      <c r="F85" s="303"/>
      <c r="G85" s="304"/>
      <c r="K85" s="48"/>
      <c r="L85" s="48"/>
      <c r="M85" s="48"/>
      <c r="N85" s="48"/>
      <c r="O85" s="48"/>
    </row>
    <row r="86" spans="2:15" ht="17.25" customHeight="1" x14ac:dyDescent="0.2">
      <c r="B86" s="299"/>
      <c r="C86" s="300"/>
      <c r="D86" s="300"/>
      <c r="E86" s="300"/>
      <c r="F86" s="300"/>
      <c r="G86" s="301"/>
      <c r="K86" s="48"/>
      <c r="L86" s="48"/>
      <c r="M86" s="48"/>
      <c r="N86" s="48"/>
      <c r="O86" s="48"/>
    </row>
    <row r="87" spans="2:15" ht="17.25" customHeight="1" x14ac:dyDescent="0.2">
      <c r="B87" s="299"/>
      <c r="C87" s="300"/>
      <c r="D87" s="300"/>
      <c r="E87" s="300"/>
      <c r="F87" s="300"/>
      <c r="G87" s="301"/>
      <c r="K87" s="48"/>
      <c r="L87" s="48"/>
      <c r="M87" s="48"/>
      <c r="N87" s="48"/>
      <c r="O87" s="48"/>
    </row>
    <row r="88" spans="2:15" ht="17.25" customHeight="1" x14ac:dyDescent="0.2">
      <c r="B88" s="299"/>
      <c r="C88" s="300"/>
      <c r="D88" s="300"/>
      <c r="E88" s="300"/>
      <c r="F88" s="300"/>
      <c r="G88" s="301"/>
      <c r="K88" s="48"/>
      <c r="L88" s="48"/>
      <c r="M88" s="48"/>
      <c r="N88" s="48"/>
      <c r="O88" s="48"/>
    </row>
    <row r="89" spans="2:15" ht="17.25" customHeight="1" x14ac:dyDescent="0.2">
      <c r="B89" s="299"/>
      <c r="C89" s="300"/>
      <c r="D89" s="300"/>
      <c r="E89" s="300"/>
      <c r="F89" s="300"/>
      <c r="G89" s="301"/>
      <c r="K89" s="48"/>
      <c r="L89" s="48"/>
      <c r="M89" s="48"/>
      <c r="N89" s="48"/>
      <c r="O89" s="48"/>
    </row>
    <row r="90" spans="2:15" ht="17.25" customHeight="1" x14ac:dyDescent="0.2">
      <c r="B90" s="299"/>
      <c r="C90" s="300"/>
      <c r="D90" s="300"/>
      <c r="E90" s="300"/>
      <c r="F90" s="300"/>
      <c r="G90" s="301"/>
      <c r="K90" s="48"/>
      <c r="L90" s="48"/>
      <c r="M90" s="48"/>
      <c r="N90" s="48"/>
      <c r="O90" s="48"/>
    </row>
    <row r="91" spans="2:15" ht="17.25" customHeight="1" x14ac:dyDescent="0.2">
      <c r="B91" s="299"/>
      <c r="C91" s="300"/>
      <c r="D91" s="300"/>
      <c r="E91" s="300"/>
      <c r="F91" s="300"/>
      <c r="G91" s="301"/>
      <c r="K91" s="48"/>
      <c r="L91" s="48"/>
      <c r="M91" s="48"/>
      <c r="N91" s="48"/>
      <c r="O91" s="48"/>
    </row>
    <row r="92" spans="2:15" ht="17.25" customHeight="1" x14ac:dyDescent="0.2">
      <c r="B92" s="299"/>
      <c r="C92" s="300"/>
      <c r="D92" s="300"/>
      <c r="E92" s="300"/>
      <c r="F92" s="300"/>
      <c r="G92" s="301"/>
      <c r="K92" s="48"/>
      <c r="L92" s="48"/>
      <c r="M92" s="48"/>
      <c r="N92" s="48"/>
      <c r="O92" s="48"/>
    </row>
    <row r="93" spans="2:15" ht="17.25" customHeight="1" x14ac:dyDescent="0.2">
      <c r="B93" s="299"/>
      <c r="C93" s="300"/>
      <c r="D93" s="300"/>
      <c r="E93" s="300"/>
      <c r="F93" s="300"/>
      <c r="G93" s="301"/>
      <c r="K93" s="48"/>
      <c r="L93" s="48"/>
      <c r="M93" s="48"/>
      <c r="N93" s="48"/>
      <c r="O93" s="48"/>
    </row>
    <row r="94" spans="2:15" ht="17.25" customHeight="1" x14ac:dyDescent="0.2">
      <c r="B94" s="299"/>
      <c r="C94" s="300"/>
      <c r="D94" s="300"/>
      <c r="E94" s="300"/>
      <c r="F94" s="300"/>
      <c r="G94" s="301"/>
      <c r="K94" s="48"/>
      <c r="L94" s="48"/>
      <c r="M94" s="48"/>
      <c r="N94" s="48"/>
      <c r="O94" s="48"/>
    </row>
    <row r="95" spans="2:15" ht="17.25" customHeight="1" x14ac:dyDescent="0.2">
      <c r="B95" s="299"/>
      <c r="C95" s="300"/>
      <c r="D95" s="300"/>
      <c r="E95" s="300"/>
      <c r="F95" s="300"/>
      <c r="G95" s="301"/>
      <c r="K95" s="279"/>
      <c r="L95" s="279"/>
      <c r="M95" s="279"/>
      <c r="N95" s="279"/>
      <c r="O95" s="279"/>
    </row>
    <row r="96" spans="2:15" ht="17.25" customHeight="1" x14ac:dyDescent="0.2">
      <c r="B96" s="299"/>
      <c r="C96" s="300"/>
      <c r="D96" s="300"/>
      <c r="E96" s="300"/>
      <c r="F96" s="300"/>
      <c r="G96" s="301"/>
      <c r="K96" s="48"/>
      <c r="L96" s="48"/>
      <c r="M96" s="48"/>
      <c r="N96" s="48"/>
      <c r="O96" s="48"/>
    </row>
    <row r="97" spans="2:15" ht="17.25" customHeight="1" x14ac:dyDescent="0.2">
      <c r="B97" s="299"/>
      <c r="C97" s="300"/>
      <c r="D97" s="300"/>
      <c r="E97" s="300"/>
      <c r="F97" s="300"/>
      <c r="G97" s="301"/>
      <c r="K97" s="48"/>
      <c r="L97" s="48"/>
      <c r="M97" s="48"/>
      <c r="N97" s="48"/>
      <c r="O97" s="48"/>
    </row>
    <row r="98" spans="2:15" ht="17.25" customHeight="1" x14ac:dyDescent="0.2">
      <c r="B98" s="299"/>
      <c r="C98" s="300"/>
      <c r="D98" s="300"/>
      <c r="E98" s="300"/>
      <c r="F98" s="300"/>
      <c r="G98" s="301"/>
      <c r="K98" s="48"/>
      <c r="L98" s="48"/>
      <c r="M98" s="48"/>
      <c r="N98" s="48"/>
      <c r="O98" s="48"/>
    </row>
    <row r="99" spans="2:15" ht="17.25" customHeight="1" thickBot="1" x14ac:dyDescent="0.25">
      <c r="B99" s="305"/>
      <c r="C99" s="306"/>
      <c r="D99" s="306"/>
      <c r="E99" s="306"/>
      <c r="F99" s="306"/>
      <c r="G99" s="307"/>
      <c r="I99" s="48"/>
      <c r="J99" s="48"/>
      <c r="K99" s="48"/>
      <c r="L99" s="48"/>
      <c r="M99" s="48"/>
      <c r="N99" s="48"/>
      <c r="O99" s="48"/>
    </row>
    <row r="100" spans="2:15" ht="15" customHeight="1" x14ac:dyDescent="0.2">
      <c r="I100" s="81"/>
      <c r="J100" s="48"/>
      <c r="K100" s="48"/>
      <c r="L100" s="48"/>
      <c r="M100" s="48"/>
      <c r="N100" s="48"/>
    </row>
    <row r="101" spans="2:15" ht="15" customHeight="1" x14ac:dyDescent="0.2">
      <c r="B101" s="1"/>
      <c r="I101" s="81"/>
      <c r="J101" s="48"/>
      <c r="K101" s="48"/>
      <c r="L101" s="48"/>
      <c r="M101" s="48"/>
      <c r="N101" s="48"/>
    </row>
    <row r="102" spans="2:15" ht="15" customHeight="1" x14ac:dyDescent="0.2">
      <c r="B102" s="1"/>
      <c r="H102" s="69"/>
      <c r="M102" s="24"/>
    </row>
    <row r="103" spans="2:15" ht="15" customHeight="1" x14ac:dyDescent="0.2">
      <c r="B103" s="1"/>
      <c r="H103" s="69"/>
      <c r="M103" s="24"/>
    </row>
    <row r="104" spans="2:15" ht="15" customHeight="1" x14ac:dyDescent="0.2">
      <c r="B104" s="1"/>
      <c r="H104" s="69"/>
      <c r="M104" s="24"/>
    </row>
    <row r="105" spans="2:15" ht="15" customHeight="1" x14ac:dyDescent="0.2">
      <c r="B105" s="1"/>
      <c r="H105" s="69"/>
      <c r="M105" s="24"/>
    </row>
    <row r="106" spans="2:15" ht="15" customHeight="1" x14ac:dyDescent="0.2">
      <c r="B106" s="1"/>
      <c r="H106" s="69"/>
      <c r="M106" s="24"/>
    </row>
    <row r="107" spans="2:15" ht="15" customHeight="1" x14ac:dyDescent="0.2">
      <c r="B107" s="1"/>
      <c r="H107" s="69"/>
      <c r="M107" s="24"/>
    </row>
    <row r="108" spans="2:15" ht="15" customHeight="1" x14ac:dyDescent="0.2">
      <c r="B108" s="1"/>
      <c r="H108" s="69"/>
      <c r="M108" s="24"/>
    </row>
    <row r="109" spans="2:15" ht="15" customHeight="1" x14ac:dyDescent="0.2">
      <c r="B109" s="1"/>
      <c r="H109" s="69"/>
      <c r="M109" s="24"/>
    </row>
    <row r="110" spans="2:15" ht="15" customHeight="1" x14ac:dyDescent="0.2">
      <c r="B110" s="1"/>
      <c r="H110" s="69"/>
      <c r="M110" s="24"/>
    </row>
    <row r="111" spans="2:15" ht="15" customHeight="1" x14ac:dyDescent="0.2">
      <c r="B111" s="1"/>
      <c r="H111" s="69"/>
      <c r="M111" s="24"/>
    </row>
    <row r="112" spans="2:15" ht="15" customHeight="1" x14ac:dyDescent="0.2">
      <c r="B112" s="1"/>
      <c r="H112" s="69"/>
      <c r="M112" s="24"/>
    </row>
    <row r="113" spans="2:13" ht="15" customHeight="1" x14ac:dyDescent="0.2">
      <c r="B113" s="1"/>
      <c r="H113" s="69"/>
      <c r="M113" s="24"/>
    </row>
    <row r="114" spans="2:13" ht="15" customHeight="1" x14ac:dyDescent="0.2">
      <c r="B114" s="1"/>
      <c r="H114" s="69"/>
      <c r="M114" s="24"/>
    </row>
    <row r="115" spans="2:13" ht="15" customHeight="1" x14ac:dyDescent="0.2">
      <c r="B115" s="1"/>
      <c r="H115" s="69"/>
      <c r="M115" s="24"/>
    </row>
    <row r="116" spans="2:13" ht="15" customHeight="1" x14ac:dyDescent="0.2">
      <c r="B116" s="1"/>
      <c r="H116" s="69"/>
      <c r="I116" s="69"/>
      <c r="J116" s="24"/>
      <c r="L116" s="24"/>
      <c r="M116" s="24"/>
    </row>
    <row r="117" spans="2:13" ht="15" customHeight="1" x14ac:dyDescent="0.2">
      <c r="B117" s="1"/>
      <c r="H117" s="69"/>
      <c r="I117" s="69"/>
      <c r="J117" s="24"/>
      <c r="K117" s="24"/>
      <c r="L117" s="24"/>
      <c r="M117" s="24"/>
    </row>
    <row r="118" spans="2:13" ht="15" customHeight="1" x14ac:dyDescent="0.2">
      <c r="B118" s="1"/>
      <c r="K118" s="24"/>
      <c r="L118" s="24"/>
      <c r="M118" s="24"/>
    </row>
    <row r="119" spans="2:13" ht="15" customHeight="1" x14ac:dyDescent="0.2">
      <c r="B119" s="1"/>
      <c r="K119" s="24"/>
      <c r="L119" s="24"/>
      <c r="M119" s="24"/>
    </row>
    <row r="120" spans="2:13" ht="15" customHeight="1" x14ac:dyDescent="0.2">
      <c r="B120" s="1"/>
      <c r="K120" s="24"/>
      <c r="L120" s="24"/>
      <c r="M120" s="24"/>
    </row>
    <row r="121" spans="2:13" ht="15" customHeight="1" x14ac:dyDescent="0.2">
      <c r="B121" s="1"/>
      <c r="M121" s="24"/>
    </row>
    <row r="122" spans="2:13" ht="15" customHeight="1" x14ac:dyDescent="0.2">
      <c r="B122" s="24"/>
      <c r="C122" s="24"/>
      <c r="D122" s="24"/>
      <c r="E122" s="24"/>
      <c r="F122" s="69"/>
      <c r="G122" s="69"/>
      <c r="K122" s="24"/>
      <c r="L122" s="24"/>
      <c r="M122" s="24"/>
    </row>
    <row r="123" spans="2:13" ht="15" customHeight="1" x14ac:dyDescent="0.2">
      <c r="B123" s="1"/>
      <c r="K123" s="24"/>
      <c r="L123" s="24"/>
      <c r="M123" s="24"/>
    </row>
    <row r="124" spans="2:13" ht="15" customHeight="1" x14ac:dyDescent="0.2">
      <c r="B124" s="1"/>
      <c r="H124" s="69"/>
      <c r="I124" s="69"/>
      <c r="J124" s="24"/>
      <c r="K124" s="24"/>
      <c r="L124" s="24"/>
      <c r="M124" s="24"/>
    </row>
    <row r="125" spans="2:13" ht="15" customHeight="1" x14ac:dyDescent="0.2">
      <c r="B125" s="1"/>
    </row>
    <row r="126" spans="2:13" ht="15" customHeight="1" x14ac:dyDescent="0.2">
      <c r="B126" s="1"/>
    </row>
    <row r="127" spans="2:13" x14ac:dyDescent="0.2">
      <c r="B127" s="1"/>
    </row>
    <row r="128" spans="2:13" x14ac:dyDescent="0.2">
      <c r="B128" s="1"/>
    </row>
    <row r="129" spans="2:32" ht="15.75" customHeight="1" x14ac:dyDescent="0.2">
      <c r="B129" s="1"/>
    </row>
    <row r="130" spans="2:32" x14ac:dyDescent="0.2">
      <c r="B130" s="1"/>
    </row>
    <row r="131" spans="2:32" ht="15.75" customHeight="1" x14ac:dyDescent="0.2">
      <c r="B131" s="1"/>
    </row>
    <row r="132" spans="2:32" ht="15.75" customHeight="1" x14ac:dyDescent="0.2">
      <c r="B132" s="1"/>
    </row>
    <row r="133" spans="2:32" x14ac:dyDescent="0.2">
      <c r="B133" s="1"/>
    </row>
    <row r="134" spans="2:32" x14ac:dyDescent="0.2">
      <c r="B134" s="1"/>
    </row>
    <row r="135" spans="2:32" x14ac:dyDescent="0.2">
      <c r="B135" s="1"/>
    </row>
    <row r="136" spans="2:32" x14ac:dyDescent="0.2">
      <c r="B136" s="1"/>
    </row>
    <row r="137" spans="2:32" x14ac:dyDescent="0.2">
      <c r="B137" s="1"/>
    </row>
    <row r="138" spans="2:32" ht="15.75" customHeight="1" x14ac:dyDescent="0.2">
      <c r="B138" s="1"/>
    </row>
    <row r="139" spans="2:32" x14ac:dyDescent="0.2">
      <c r="B139" s="1"/>
    </row>
    <row r="140" spans="2:32" x14ac:dyDescent="0.2">
      <c r="B140" s="1"/>
    </row>
    <row r="141" spans="2:32" ht="15" customHeight="1" x14ac:dyDescent="0.2">
      <c r="B141" s="1"/>
    </row>
    <row r="142" spans="2:32" x14ac:dyDescent="0.2">
      <c r="B142" s="1"/>
      <c r="N142" s="24"/>
      <c r="O142" s="24"/>
      <c r="P142" s="24"/>
      <c r="Q142" s="24"/>
      <c r="R142" s="24"/>
      <c r="S142" s="24"/>
      <c r="T142" s="24"/>
      <c r="U142" s="24"/>
      <c r="V142" s="24"/>
      <c r="W142" s="24"/>
      <c r="X142" s="24"/>
      <c r="Y142" s="24"/>
      <c r="Z142" s="24"/>
      <c r="AA142" s="24"/>
      <c r="AB142" s="24"/>
      <c r="AC142" s="24"/>
      <c r="AD142" s="24"/>
      <c r="AE142" s="24"/>
      <c r="AF142" s="24"/>
    </row>
    <row r="143" spans="2:32" ht="15" customHeight="1" x14ac:dyDescent="0.2">
      <c r="B143" s="1"/>
    </row>
    <row r="144" spans="2:32" ht="15" customHeight="1" x14ac:dyDescent="0.2">
      <c r="B144" s="1"/>
    </row>
    <row r="145" spans="2:3" ht="15" customHeight="1" x14ac:dyDescent="0.2">
      <c r="B145" s="1"/>
    </row>
    <row r="146" spans="2:3" ht="15" customHeight="1" x14ac:dyDescent="0.2"/>
    <row r="153" spans="2:3" x14ac:dyDescent="0.2">
      <c r="B153" s="69"/>
    </row>
    <row r="155" spans="2:3" x14ac:dyDescent="0.2">
      <c r="C155" s="69"/>
    </row>
  </sheetData>
  <sheetProtection password="EF0D" sheet="1" objects="1" scenarios="1"/>
  <mergeCells count="22">
    <mergeCell ref="B27:G35"/>
    <mergeCell ref="B85:G99"/>
    <mergeCell ref="B2:G2"/>
    <mergeCell ref="B3:G4"/>
    <mergeCell ref="B26:G26"/>
    <mergeCell ref="B6:G6"/>
    <mergeCell ref="B8:G14"/>
    <mergeCell ref="B18:G20"/>
    <mergeCell ref="B25:G25"/>
    <mergeCell ref="B16:G16"/>
    <mergeCell ref="B68:G68"/>
    <mergeCell ref="B47:G47"/>
    <mergeCell ref="D64:G65"/>
    <mergeCell ref="B75:G82"/>
    <mergeCell ref="B36:G40"/>
    <mergeCell ref="B70:G72"/>
    <mergeCell ref="B48:G48"/>
    <mergeCell ref="B49:F49"/>
    <mergeCell ref="B56:G57"/>
    <mergeCell ref="D60:G62"/>
    <mergeCell ref="B54:G54"/>
    <mergeCell ref="B50:G51"/>
  </mergeCells>
  <pageMargins left="0.70866141732283472" right="0.70866141732283472" top="0.74803149606299213" bottom="0.74803149606299213" header="0.31496062992125984" footer="0.31496062992125984"/>
  <pageSetup paperSize="9" scale="67" fitToHeight="0" orientation="landscape" r:id="rId1"/>
  <headerFooter>
    <oddHeader>&amp;A</oddHeader>
    <oddFooter>Sida &amp;P av &amp;N</oddFooter>
  </headerFooter>
  <rowBreaks count="4" manualBreakCount="4">
    <brk id="24" min="1" max="6" man="1"/>
    <brk id="46" min="1" max="6" man="1"/>
    <brk id="67" min="1" max="6" man="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61"/>
  <sheetViews>
    <sheetView zoomScale="85" zoomScaleNormal="85" workbookViewId="0">
      <selection activeCell="B7" sqref="B7:D12"/>
    </sheetView>
  </sheetViews>
  <sheetFormatPr defaultRowHeight="15" x14ac:dyDescent="0.2"/>
  <cols>
    <col min="1" max="1" width="2.7109375" style="35" customWidth="1"/>
    <col min="2" max="2" width="59.5703125" style="35" bestFit="1" customWidth="1"/>
    <col min="3" max="3" width="21.42578125" style="35" customWidth="1"/>
    <col min="4" max="4" width="20.85546875" style="35" bestFit="1" customWidth="1"/>
    <col min="5" max="5" width="2.7109375" style="35" customWidth="1"/>
    <col min="6" max="6" width="57.140625" style="35" customWidth="1"/>
    <col min="7" max="7" width="20.140625" style="35" customWidth="1"/>
    <col min="8" max="8" width="23.42578125" style="35" customWidth="1"/>
    <col min="9" max="9" width="9.7109375" style="242" customWidth="1"/>
    <col min="10" max="10" width="9.140625" style="242" customWidth="1"/>
    <col min="11" max="21" width="9.140625" style="242"/>
    <col min="22" max="16384" width="9.140625" style="35"/>
  </cols>
  <sheetData>
    <row r="1" spans="2:21" s="45" customFormat="1" ht="15.75" thickBot="1" x14ac:dyDescent="0.3">
      <c r="B1" s="44" t="s">
        <v>1292</v>
      </c>
      <c r="I1" s="253"/>
      <c r="J1" s="253"/>
      <c r="K1" s="253"/>
      <c r="L1" s="253"/>
      <c r="M1" s="253"/>
      <c r="N1" s="253"/>
      <c r="O1" s="253"/>
      <c r="P1" s="253"/>
      <c r="Q1" s="253"/>
      <c r="R1" s="253"/>
      <c r="S1" s="253"/>
      <c r="T1" s="253"/>
      <c r="U1" s="253"/>
    </row>
    <row r="2" spans="2:21" ht="16.5" customHeight="1" thickBot="1" x14ac:dyDescent="0.25">
      <c r="B2" s="392" t="s">
        <v>21</v>
      </c>
      <c r="C2" s="393"/>
      <c r="D2" s="393"/>
      <c r="E2" s="393"/>
      <c r="F2" s="393"/>
      <c r="G2" s="393"/>
      <c r="H2" s="394"/>
    </row>
    <row r="3" spans="2:21" x14ac:dyDescent="0.2">
      <c r="B3" s="395" t="s">
        <v>1410</v>
      </c>
      <c r="C3" s="396"/>
      <c r="D3" s="396"/>
      <c r="E3" s="396"/>
      <c r="F3" s="396"/>
      <c r="G3" s="396"/>
      <c r="H3" s="397"/>
    </row>
    <row r="4" spans="2:21" ht="15.75" thickBot="1" x14ac:dyDescent="0.25">
      <c r="B4" s="398"/>
      <c r="C4" s="399"/>
      <c r="D4" s="399"/>
      <c r="E4" s="399"/>
      <c r="F4" s="399"/>
      <c r="G4" s="399"/>
      <c r="H4" s="400"/>
    </row>
    <row r="5" spans="2:21" ht="15.75" thickBot="1" x14ac:dyDescent="0.25">
      <c r="B5" s="36"/>
      <c r="C5" s="401" t="s">
        <v>1420</v>
      </c>
      <c r="D5" s="402"/>
      <c r="E5" s="402"/>
      <c r="F5" s="402"/>
      <c r="G5" s="402"/>
      <c r="H5" s="403"/>
    </row>
    <row r="6" spans="2:21" ht="15.75" thickBot="1" x14ac:dyDescent="0.25">
      <c r="B6" s="37">
        <f>SUM('Krav &amp; Funktionalitet'!M:M)</f>
        <v>614</v>
      </c>
      <c r="C6" s="37">
        <f>SUM('Krav &amp; Funktionalitet'!N:N)</f>
        <v>0</v>
      </c>
    </row>
    <row r="7" spans="2:21" ht="15" customHeight="1" x14ac:dyDescent="0.2">
      <c r="B7" s="404" t="str">
        <f>IF(AND(B6=0,C6=0, COUNTIF(C59:C62,"-")=0,D20&lt;&gt;"-"), "Samtliga nödvändiga celler ifyllda","Det finns krav eller tilldelningskriterier som ej är besvarade i arbetsboken")</f>
        <v>Det finns krav eller tilldelningskriterier som ej är besvarade i arbetsboken</v>
      </c>
      <c r="C7" s="404"/>
      <c r="D7" s="404"/>
      <c r="F7" s="405" t="s">
        <v>1456</v>
      </c>
      <c r="G7" s="406"/>
      <c r="H7" s="407"/>
    </row>
    <row r="8" spans="2:21" ht="15.75" customHeight="1" x14ac:dyDescent="0.2">
      <c r="B8" s="404"/>
      <c r="C8" s="404"/>
      <c r="D8" s="404"/>
      <c r="F8" s="408"/>
      <c r="G8" s="409"/>
      <c r="H8" s="410"/>
    </row>
    <row r="9" spans="2:21" ht="15" customHeight="1" x14ac:dyDescent="0.2">
      <c r="B9" s="404"/>
      <c r="C9" s="404"/>
      <c r="D9" s="404"/>
      <c r="F9" s="408"/>
      <c r="G9" s="409"/>
      <c r="H9" s="410"/>
    </row>
    <row r="10" spans="2:21" ht="15.75" customHeight="1" x14ac:dyDescent="0.2">
      <c r="B10" s="404"/>
      <c r="C10" s="404"/>
      <c r="D10" s="404"/>
      <c r="F10" s="408"/>
      <c r="G10" s="409"/>
      <c r="H10" s="410"/>
    </row>
    <row r="11" spans="2:21" ht="15" customHeight="1" x14ac:dyDescent="0.2">
      <c r="B11" s="404"/>
      <c r="C11" s="404"/>
      <c r="D11" s="404"/>
      <c r="F11" s="408"/>
      <c r="G11" s="409"/>
      <c r="H11" s="410"/>
    </row>
    <row r="12" spans="2:21" ht="15.75" customHeight="1" thickBot="1" x14ac:dyDescent="0.25">
      <c r="B12" s="404"/>
      <c r="C12" s="404"/>
      <c r="D12" s="404"/>
      <c r="F12" s="411"/>
      <c r="G12" s="412"/>
      <c r="H12" s="413"/>
    </row>
    <row r="13" spans="2:21" ht="15.75" thickBot="1" x14ac:dyDescent="0.25">
      <c r="E13" s="38"/>
      <c r="F13" s="38"/>
      <c r="G13" s="38"/>
    </row>
    <row r="14" spans="2:21" ht="57.75" customHeight="1" thickBot="1" x14ac:dyDescent="0.25">
      <c r="B14" s="387" t="s">
        <v>1425</v>
      </c>
      <c r="C14" s="388"/>
      <c r="D14" s="389"/>
      <c r="F14" s="390" t="s">
        <v>1438</v>
      </c>
      <c r="G14" s="391"/>
      <c r="H14" s="391"/>
      <c r="K14" s="37"/>
      <c r="L14" s="37"/>
      <c r="M14" s="37"/>
      <c r="N14" s="37"/>
      <c r="O14" s="37"/>
      <c r="P14" s="37"/>
    </row>
    <row r="15" spans="2:21" ht="15.75" x14ac:dyDescent="0.2">
      <c r="B15" s="381" t="s">
        <v>24</v>
      </c>
      <c r="C15" s="377"/>
      <c r="D15" s="378"/>
      <c r="F15" s="382" t="s">
        <v>1429</v>
      </c>
      <c r="G15" s="383"/>
      <c r="H15" s="384"/>
      <c r="K15" s="37"/>
      <c r="L15" s="37"/>
      <c r="M15" s="37"/>
      <c r="N15" s="37"/>
      <c r="O15" s="37"/>
      <c r="P15" s="37"/>
    </row>
    <row r="16" spans="2:21" x14ac:dyDescent="0.2">
      <c r="B16" s="364" t="s">
        <v>1368</v>
      </c>
      <c r="C16" s="365"/>
      <c r="D16" s="366"/>
      <c r="F16" s="364" t="s">
        <v>1378</v>
      </c>
      <c r="G16" s="365"/>
      <c r="H16" s="366"/>
      <c r="K16" s="37"/>
      <c r="L16" s="37"/>
      <c r="M16" s="37"/>
      <c r="N16" s="37"/>
      <c r="O16" s="37"/>
      <c r="P16" s="37"/>
    </row>
    <row r="17" spans="1:16" x14ac:dyDescent="0.2">
      <c r="B17" s="364"/>
      <c r="C17" s="365"/>
      <c r="D17" s="366"/>
      <c r="F17" s="364"/>
      <c r="G17" s="365"/>
      <c r="H17" s="366"/>
      <c r="K17" s="37"/>
      <c r="L17" s="37"/>
      <c r="M17" s="37"/>
      <c r="N17" s="37"/>
      <c r="O17" s="37"/>
      <c r="P17" s="37"/>
    </row>
    <row r="18" spans="1:16" ht="20.25" customHeight="1" x14ac:dyDescent="0.2">
      <c r="B18" s="364"/>
      <c r="C18" s="365"/>
      <c r="D18" s="366"/>
      <c r="F18" s="364"/>
      <c r="G18" s="365"/>
      <c r="H18" s="366"/>
      <c r="K18" s="37"/>
      <c r="L18" s="37"/>
      <c r="M18" s="37"/>
      <c r="N18" s="37"/>
      <c r="O18" s="37"/>
      <c r="P18" s="37"/>
    </row>
    <row r="19" spans="1:16" ht="16.5" customHeight="1" thickBot="1" x14ac:dyDescent="0.3">
      <c r="B19" s="16"/>
      <c r="C19" s="254" t="s">
        <v>22</v>
      </c>
      <c r="D19" s="255" t="s">
        <v>1168</v>
      </c>
      <c r="F19" s="23"/>
      <c r="G19" s="254" t="s">
        <v>22</v>
      </c>
      <c r="H19" s="255" t="s">
        <v>1168</v>
      </c>
      <c r="K19" s="37"/>
      <c r="L19" s="37"/>
      <c r="M19" s="37"/>
      <c r="N19" s="37"/>
      <c r="O19" s="37"/>
      <c r="P19" s="37"/>
    </row>
    <row r="20" spans="1:16" ht="16.5" thickBot="1" x14ac:dyDescent="0.3">
      <c r="B20" s="39" t="s">
        <v>24</v>
      </c>
      <c r="C20" s="17">
        <v>1228</v>
      </c>
      <c r="D20" s="18" t="str">
        <f>Införande!Inforandeperiod</f>
        <v>-</v>
      </c>
      <c r="F20" s="43" t="s">
        <v>1</v>
      </c>
      <c r="G20" s="21">
        <f>SUM(C20,C28,C35,C42,C49)</f>
        <v>6754</v>
      </c>
      <c r="H20" s="22">
        <f>SUM(D20,D28,D35,D42,D49)</f>
        <v>0</v>
      </c>
      <c r="K20" s="37"/>
      <c r="L20" s="37"/>
      <c r="M20" s="37"/>
      <c r="N20" s="37"/>
      <c r="O20" s="37"/>
      <c r="P20" s="37"/>
    </row>
    <row r="21" spans="1:16" s="242" customFormat="1" ht="15.75" thickBot="1" x14ac:dyDescent="0.25">
      <c r="A21" s="35"/>
      <c r="B21" s="35"/>
      <c r="C21" s="35"/>
      <c r="D21" s="35"/>
      <c r="E21" s="35"/>
      <c r="F21" s="35"/>
      <c r="G21" s="35"/>
      <c r="H21" s="35"/>
      <c r="K21" s="37"/>
      <c r="L21" s="37"/>
      <c r="M21" s="37"/>
      <c r="N21" s="37"/>
      <c r="O21" s="37"/>
      <c r="P21" s="37"/>
    </row>
    <row r="22" spans="1:16" s="242" customFormat="1" ht="16.5" thickBot="1" x14ac:dyDescent="0.25">
      <c r="A22" s="35"/>
      <c r="B22" s="382" t="s">
        <v>1363</v>
      </c>
      <c r="C22" s="383"/>
      <c r="D22" s="384"/>
      <c r="E22" s="35"/>
      <c r="F22" s="382" t="s">
        <v>1176</v>
      </c>
      <c r="G22" s="383"/>
      <c r="H22" s="384"/>
      <c r="K22" s="37"/>
      <c r="L22" s="37"/>
      <c r="M22" s="37">
        <v>3070</v>
      </c>
      <c r="N22" s="37">
        <v>614</v>
      </c>
      <c r="O22" s="37"/>
      <c r="P22" s="37"/>
    </row>
    <row r="23" spans="1:16" s="242" customFormat="1" x14ac:dyDescent="0.2">
      <c r="A23" s="35"/>
      <c r="B23" s="364" t="s">
        <v>1432</v>
      </c>
      <c r="C23" s="365"/>
      <c r="D23" s="366"/>
      <c r="E23" s="35"/>
      <c r="F23" s="336" t="s">
        <v>1443</v>
      </c>
      <c r="G23" s="337"/>
      <c r="H23" s="338"/>
      <c r="K23" s="37"/>
      <c r="L23" s="37"/>
      <c r="M23" s="37">
        <v>2686.25</v>
      </c>
      <c r="N23" s="37">
        <v>0</v>
      </c>
      <c r="O23" s="37"/>
      <c r="P23" s="37"/>
    </row>
    <row r="24" spans="1:16" s="242" customFormat="1" x14ac:dyDescent="0.2">
      <c r="A24" s="35"/>
      <c r="B24" s="364"/>
      <c r="C24" s="365"/>
      <c r="D24" s="366"/>
      <c r="E24" s="35"/>
      <c r="F24" s="291"/>
      <c r="G24" s="292"/>
      <c r="H24" s="293"/>
      <c r="K24" s="37"/>
      <c r="L24" s="37"/>
      <c r="M24" s="37">
        <v>2302.5</v>
      </c>
      <c r="N24" s="37"/>
      <c r="O24" s="37"/>
      <c r="P24" s="37"/>
    </row>
    <row r="25" spans="1:16" s="242" customFormat="1" x14ac:dyDescent="0.2">
      <c r="A25" s="35"/>
      <c r="B25" s="364"/>
      <c r="C25" s="365"/>
      <c r="D25" s="366"/>
      <c r="E25" s="35"/>
      <c r="F25" s="291"/>
      <c r="G25" s="292"/>
      <c r="H25" s="293"/>
      <c r="K25" s="37"/>
      <c r="L25" s="37"/>
      <c r="M25" s="37">
        <v>1918.75</v>
      </c>
      <c r="N25" s="37"/>
      <c r="O25" s="37"/>
      <c r="P25" s="37"/>
    </row>
    <row r="26" spans="1:16" s="242" customFormat="1" x14ac:dyDescent="0.2">
      <c r="A26" s="35"/>
      <c r="B26" s="364"/>
      <c r="C26" s="365"/>
      <c r="D26" s="366"/>
      <c r="E26" s="35"/>
      <c r="F26" s="291"/>
      <c r="G26" s="292"/>
      <c r="H26" s="293"/>
      <c r="K26" s="37"/>
      <c r="L26" s="37"/>
      <c r="M26" s="37">
        <v>1535</v>
      </c>
      <c r="N26" s="37"/>
      <c r="O26" s="37"/>
      <c r="P26" s="37"/>
    </row>
    <row r="27" spans="1:16" s="242" customFormat="1" ht="16.5" thickBot="1" x14ac:dyDescent="0.3">
      <c r="A27" s="35"/>
      <c r="B27" s="16"/>
      <c r="C27" s="254" t="s">
        <v>22</v>
      </c>
      <c r="D27" s="255" t="s">
        <v>1169</v>
      </c>
      <c r="E27" s="35"/>
      <c r="F27" s="339"/>
      <c r="G27" s="340"/>
      <c r="H27" s="341"/>
      <c r="K27" s="37"/>
      <c r="L27" s="37"/>
      <c r="M27" s="37">
        <v>1151.25</v>
      </c>
      <c r="N27" s="37"/>
      <c r="O27" s="37"/>
      <c r="P27" s="37"/>
    </row>
    <row r="28" spans="1:16" s="242" customFormat="1" ht="16.5" thickBot="1" x14ac:dyDescent="0.3">
      <c r="A28" s="1"/>
      <c r="B28" s="40" t="s">
        <v>1363</v>
      </c>
      <c r="C28" s="19">
        <v>3070</v>
      </c>
      <c r="D28" s="20"/>
      <c r="E28" s="35"/>
      <c r="F28" s="42" t="s">
        <v>1176</v>
      </c>
      <c r="G28" s="385">
        <f>H20/G20</f>
        <v>0</v>
      </c>
      <c r="H28" s="386"/>
      <c r="K28" s="37"/>
      <c r="L28" s="37"/>
      <c r="M28" s="37">
        <v>767.5</v>
      </c>
      <c r="N28" s="37"/>
      <c r="O28" s="37"/>
      <c r="P28" s="37"/>
    </row>
    <row r="29" spans="1:16" s="242" customFormat="1" ht="15.75" thickBot="1" x14ac:dyDescent="0.25">
      <c r="A29" s="35"/>
      <c r="B29" s="35"/>
      <c r="C29" s="35"/>
      <c r="D29" s="35"/>
      <c r="E29" s="35"/>
      <c r="F29" s="35"/>
      <c r="G29" s="35"/>
      <c r="H29" s="35"/>
      <c r="K29" s="37"/>
      <c r="L29" s="37"/>
      <c r="M29" s="37">
        <v>383.75</v>
      </c>
      <c r="N29" s="37"/>
      <c r="O29" s="37"/>
      <c r="P29" s="37"/>
    </row>
    <row r="30" spans="1:16" s="242" customFormat="1" ht="15.75" x14ac:dyDescent="0.2">
      <c r="A30" s="35"/>
      <c r="B30" s="382" t="s">
        <v>27</v>
      </c>
      <c r="C30" s="383"/>
      <c r="D30" s="384"/>
      <c r="E30" s="35"/>
      <c r="F30" s="382" t="s">
        <v>29</v>
      </c>
      <c r="G30" s="383"/>
      <c r="H30" s="384"/>
      <c r="K30" s="37"/>
      <c r="L30" s="37"/>
      <c r="M30" s="37">
        <v>0</v>
      </c>
      <c r="N30" s="37"/>
      <c r="O30" s="37"/>
      <c r="P30" s="37"/>
    </row>
    <row r="31" spans="1:16" s="242" customFormat="1" ht="15" customHeight="1" x14ac:dyDescent="0.2">
      <c r="A31" s="35"/>
      <c r="B31" s="291" t="s">
        <v>1428</v>
      </c>
      <c r="C31" s="292"/>
      <c r="D31" s="293"/>
      <c r="E31" s="35"/>
      <c r="F31" s="291" t="s">
        <v>1460</v>
      </c>
      <c r="G31" s="292"/>
      <c r="H31" s="293"/>
      <c r="K31" s="37"/>
      <c r="L31" s="37"/>
      <c r="M31" s="37"/>
      <c r="N31" s="37"/>
      <c r="O31" s="37"/>
      <c r="P31" s="37"/>
    </row>
    <row r="32" spans="1:16" s="242" customFormat="1" x14ac:dyDescent="0.2">
      <c r="A32" s="35"/>
      <c r="B32" s="291"/>
      <c r="C32" s="292"/>
      <c r="D32" s="293"/>
      <c r="E32" s="35"/>
      <c r="F32" s="291"/>
      <c r="G32" s="292"/>
      <c r="H32" s="293"/>
      <c r="K32" s="37"/>
      <c r="L32" s="37"/>
      <c r="M32" s="37"/>
      <c r="N32" s="37"/>
      <c r="O32" s="37"/>
      <c r="P32" s="37"/>
    </row>
    <row r="33" spans="1:10" s="242" customFormat="1" x14ac:dyDescent="0.2">
      <c r="A33" s="35"/>
      <c r="B33" s="291"/>
      <c r="C33" s="292"/>
      <c r="D33" s="293"/>
      <c r="E33" s="35"/>
      <c r="F33" s="291"/>
      <c r="G33" s="292"/>
      <c r="H33" s="293"/>
      <c r="I33" s="247"/>
    </row>
    <row r="34" spans="1:10" s="242" customFormat="1" ht="16.5" thickBot="1" x14ac:dyDescent="0.3">
      <c r="A34" s="35"/>
      <c r="B34" s="16"/>
      <c r="C34" s="254" t="s">
        <v>22</v>
      </c>
      <c r="D34" s="255" t="s">
        <v>1169</v>
      </c>
      <c r="E34" s="35"/>
      <c r="F34" s="291"/>
      <c r="G34" s="292"/>
      <c r="H34" s="293"/>
    </row>
    <row r="35" spans="1:10" s="242" customFormat="1" ht="16.5" thickBot="1" x14ac:dyDescent="0.3">
      <c r="A35" s="35"/>
      <c r="B35" s="41" t="s">
        <v>27</v>
      </c>
      <c r="C35" s="18">
        <v>614</v>
      </c>
      <c r="D35" s="20"/>
      <c r="E35" s="35"/>
      <c r="F35" s="252" t="s">
        <v>29</v>
      </c>
      <c r="G35" s="342">
        <f>SUM(C59:C61)</f>
        <v>0</v>
      </c>
      <c r="H35" s="343"/>
    </row>
    <row r="36" spans="1:10" s="242" customFormat="1" ht="15.75" thickBot="1" x14ac:dyDescent="0.25">
      <c r="A36" s="35"/>
      <c r="B36" s="35"/>
      <c r="C36" s="35"/>
      <c r="D36" s="35"/>
      <c r="E36" s="35"/>
      <c r="F36" s="35"/>
      <c r="G36" s="35"/>
      <c r="H36" s="35"/>
      <c r="I36" s="251"/>
    </row>
    <row r="37" spans="1:10" s="242" customFormat="1" ht="16.5" thickBot="1" x14ac:dyDescent="0.25">
      <c r="A37" s="35"/>
      <c r="B37" s="376" t="s">
        <v>1427</v>
      </c>
      <c r="C37" s="377"/>
      <c r="D37" s="378"/>
      <c r="E37" s="35"/>
      <c r="F37" s="346" t="s">
        <v>25</v>
      </c>
      <c r="G37" s="347"/>
      <c r="H37" s="348"/>
    </row>
    <row r="38" spans="1:10" s="242" customFormat="1" ht="15.75" customHeight="1" x14ac:dyDescent="0.2">
      <c r="A38" s="35"/>
      <c r="B38" s="361" t="s">
        <v>1435</v>
      </c>
      <c r="C38" s="362"/>
      <c r="D38" s="363"/>
      <c r="E38" s="35"/>
      <c r="F38" s="336" t="s">
        <v>1437</v>
      </c>
      <c r="G38" s="337"/>
      <c r="H38" s="338"/>
    </row>
    <row r="39" spans="1:10" s="242" customFormat="1" x14ac:dyDescent="0.2">
      <c r="A39" s="35"/>
      <c r="B39" s="364"/>
      <c r="C39" s="365"/>
      <c r="D39" s="366"/>
      <c r="E39" s="35"/>
      <c r="F39" s="291"/>
      <c r="G39" s="292"/>
      <c r="H39" s="293"/>
    </row>
    <row r="40" spans="1:10" s="242" customFormat="1" x14ac:dyDescent="0.2">
      <c r="A40" s="35"/>
      <c r="B40" s="364"/>
      <c r="C40" s="365"/>
      <c r="D40" s="366"/>
      <c r="E40" s="35"/>
      <c r="F40" s="291"/>
      <c r="G40" s="292"/>
      <c r="H40" s="293"/>
      <c r="J40" s="247"/>
    </row>
    <row r="41" spans="1:10" s="242" customFormat="1" ht="16.5" thickBot="1" x14ac:dyDescent="0.3">
      <c r="A41" s="35"/>
      <c r="B41" s="241"/>
      <c r="C41" s="254" t="s">
        <v>22</v>
      </c>
      <c r="D41" s="255" t="s">
        <v>1168</v>
      </c>
      <c r="E41" s="35"/>
      <c r="F41" s="291"/>
      <c r="G41" s="292"/>
      <c r="H41" s="293"/>
      <c r="I41" s="247"/>
      <c r="J41" s="247"/>
    </row>
    <row r="42" spans="1:10" s="242" customFormat="1" ht="16.5" thickBot="1" x14ac:dyDescent="0.25">
      <c r="A42" s="35"/>
      <c r="B42" s="39" t="s">
        <v>23</v>
      </c>
      <c r="C42" s="21">
        <f>SUM('Krav &amp; Funktionalitet'!I11:I660)</f>
        <v>614</v>
      </c>
      <c r="D42" s="22">
        <f>'Krav &amp; Funktionalitet'!J6</f>
        <v>0</v>
      </c>
      <c r="E42" s="35"/>
      <c r="F42" s="291"/>
      <c r="G42" s="292"/>
      <c r="H42" s="293"/>
      <c r="J42" s="247"/>
    </row>
    <row r="43" spans="1:10" s="242" customFormat="1" x14ac:dyDescent="0.2">
      <c r="A43" s="35"/>
      <c r="B43" s="35"/>
      <c r="C43" s="35"/>
      <c r="D43" s="35"/>
      <c r="E43" s="35"/>
      <c r="F43" s="291"/>
      <c r="G43" s="292"/>
      <c r="H43" s="293"/>
      <c r="J43" s="247"/>
    </row>
    <row r="44" spans="1:10" s="242" customFormat="1" ht="16.5" thickBot="1" x14ac:dyDescent="0.25">
      <c r="A44" s="35"/>
      <c r="B44" s="358" t="s">
        <v>1373</v>
      </c>
      <c r="C44" s="359"/>
      <c r="D44" s="360"/>
      <c r="E44" s="35"/>
      <c r="F44" s="256"/>
      <c r="G44" s="250"/>
      <c r="H44" s="249"/>
    </row>
    <row r="45" spans="1:10" s="242" customFormat="1" ht="16.5" thickBot="1" x14ac:dyDescent="0.25">
      <c r="A45" s="35"/>
      <c r="B45" s="361" t="s">
        <v>1436</v>
      </c>
      <c r="C45" s="362"/>
      <c r="D45" s="363"/>
      <c r="E45" s="35"/>
      <c r="F45" s="248" t="s">
        <v>1178</v>
      </c>
      <c r="G45" s="344">
        <f>G46*G35</f>
        <v>0</v>
      </c>
      <c r="H45" s="345"/>
    </row>
    <row r="46" spans="1:10" s="242" customFormat="1" ht="16.5" thickBot="1" x14ac:dyDescent="0.25">
      <c r="A46" s="35"/>
      <c r="B46" s="364"/>
      <c r="C46" s="365"/>
      <c r="D46" s="366"/>
      <c r="E46" s="35"/>
      <c r="F46" s="42" t="s">
        <v>1177</v>
      </c>
      <c r="G46" s="379">
        <v>0.55000000000000004</v>
      </c>
      <c r="H46" s="380"/>
    </row>
    <row r="47" spans="1:10" s="242" customFormat="1" ht="16.5" thickBot="1" x14ac:dyDescent="0.25">
      <c r="A47" s="35"/>
      <c r="B47" s="364"/>
      <c r="C47" s="365"/>
      <c r="D47" s="366"/>
      <c r="E47" s="35"/>
      <c r="F47" s="42" t="s">
        <v>20</v>
      </c>
      <c r="G47" s="344">
        <f>G46*G35*(1-G28)</f>
        <v>0</v>
      </c>
      <c r="H47" s="345"/>
    </row>
    <row r="48" spans="1:10" s="242" customFormat="1" ht="16.5" thickBot="1" x14ac:dyDescent="0.3">
      <c r="A48" s="35"/>
      <c r="B48" s="241"/>
      <c r="C48" s="254" t="s">
        <v>22</v>
      </c>
      <c r="D48" s="255" t="s">
        <v>1168</v>
      </c>
      <c r="E48" s="35"/>
    </row>
    <row r="49" spans="1:8" s="242" customFormat="1" ht="16.5" thickBot="1" x14ac:dyDescent="0.25">
      <c r="A49" s="35"/>
      <c r="B49" s="39" t="s">
        <v>1373</v>
      </c>
      <c r="C49" s="21">
        <f>SUM('Krav &amp; Funktionalitet'!G11:G660)</f>
        <v>1227.9999999999998</v>
      </c>
      <c r="D49" s="22">
        <f>'Krav &amp; Funktionalitet'!K6</f>
        <v>0</v>
      </c>
      <c r="E49" s="35"/>
      <c r="F49" s="346" t="s">
        <v>17</v>
      </c>
      <c r="G49" s="347"/>
      <c r="H49" s="348"/>
    </row>
    <row r="50" spans="1:8" s="242" customFormat="1" ht="15.75" thickBot="1" x14ac:dyDescent="0.25">
      <c r="A50" s="35"/>
      <c r="B50" s="35"/>
      <c r="C50" s="35"/>
      <c r="D50" s="35"/>
      <c r="E50" s="35"/>
      <c r="F50" s="349" t="s">
        <v>1442</v>
      </c>
      <c r="G50" s="350"/>
      <c r="H50" s="351"/>
    </row>
    <row r="51" spans="1:8" s="242" customFormat="1" ht="16.5" thickBot="1" x14ac:dyDescent="0.25">
      <c r="A51" s="35"/>
      <c r="B51" s="346" t="s">
        <v>29</v>
      </c>
      <c r="C51" s="347"/>
      <c r="D51" s="348"/>
      <c r="E51" s="35"/>
      <c r="F51" s="352"/>
      <c r="G51" s="353"/>
      <c r="H51" s="354"/>
    </row>
    <row r="52" spans="1:8" s="242" customFormat="1" ht="15" customHeight="1" x14ac:dyDescent="0.2">
      <c r="A52" s="35"/>
      <c r="B52" s="367" t="s">
        <v>1381</v>
      </c>
      <c r="C52" s="368"/>
      <c r="D52" s="369"/>
      <c r="E52" s="35"/>
      <c r="F52" s="352"/>
      <c r="G52" s="353"/>
      <c r="H52" s="354"/>
    </row>
    <row r="53" spans="1:8" ht="15" customHeight="1" x14ac:dyDescent="0.2">
      <c r="B53" s="370"/>
      <c r="C53" s="371"/>
      <c r="D53" s="372"/>
      <c r="F53" s="352"/>
      <c r="G53" s="353"/>
      <c r="H53" s="354"/>
    </row>
    <row r="54" spans="1:8" ht="15" customHeight="1" x14ac:dyDescent="0.2">
      <c r="B54" s="370"/>
      <c r="C54" s="371"/>
      <c r="D54" s="372"/>
      <c r="F54" s="352"/>
      <c r="G54" s="353"/>
      <c r="H54" s="354"/>
    </row>
    <row r="55" spans="1:8" ht="16.5" customHeight="1" thickBot="1" x14ac:dyDescent="0.25">
      <c r="B55" s="370"/>
      <c r="C55" s="371"/>
      <c r="D55" s="372"/>
      <c r="F55" s="355"/>
      <c r="G55" s="356"/>
      <c r="H55" s="357"/>
    </row>
    <row r="56" spans="1:8" ht="16.5" thickBot="1" x14ac:dyDescent="0.25">
      <c r="B56" s="370"/>
      <c r="C56" s="371"/>
      <c r="D56" s="372"/>
      <c r="F56" s="246" t="s">
        <v>17</v>
      </c>
      <c r="G56" s="344">
        <f>G35+G47</f>
        <v>0</v>
      </c>
      <c r="H56" s="345"/>
    </row>
    <row r="57" spans="1:8" x14ac:dyDescent="0.2">
      <c r="B57" s="370"/>
      <c r="C57" s="371"/>
      <c r="D57" s="372"/>
    </row>
    <row r="58" spans="1:8" ht="15.75" thickBot="1" x14ac:dyDescent="0.25">
      <c r="B58" s="373"/>
      <c r="C58" s="374"/>
      <c r="D58" s="375"/>
    </row>
    <row r="59" spans="1:8" ht="16.5" thickBot="1" x14ac:dyDescent="0.3">
      <c r="B59" s="245" t="s">
        <v>1179</v>
      </c>
      <c r="C59" s="342" t="str">
        <f>IF(Införande!E13="","-",Införande!E13)</f>
        <v>-</v>
      </c>
      <c r="D59" s="343"/>
    </row>
    <row r="60" spans="1:8" ht="16.5" thickBot="1" x14ac:dyDescent="0.3">
      <c r="B60" s="244" t="s">
        <v>15</v>
      </c>
      <c r="C60" s="342" t="str">
        <f>IF(' Timpriser'!E17="","-",' Timpriser'!E17)</f>
        <v>-</v>
      </c>
      <c r="D60" s="343"/>
    </row>
    <row r="61" spans="1:8" ht="16.5" thickBot="1" x14ac:dyDescent="0.3">
      <c r="B61" s="243" t="s">
        <v>46</v>
      </c>
      <c r="C61" s="342" t="str">
        <f>IF(Underhåll!Q34="","-",Underhåll!Q34)</f>
        <v>-</v>
      </c>
      <c r="D61" s="343"/>
    </row>
  </sheetData>
  <sheetProtection password="EF0D" sheet="1" objects="1" scenarios="1"/>
  <protectedRanges>
    <protectedRange sqref="D28" name="Samtliga"/>
    <protectedRange sqref="D35" name="Samtliga_2"/>
  </protectedRanges>
  <mergeCells count="38">
    <mergeCell ref="B14:D14"/>
    <mergeCell ref="F14:H14"/>
    <mergeCell ref="B2:H2"/>
    <mergeCell ref="B3:H4"/>
    <mergeCell ref="C5:H5"/>
    <mergeCell ref="B7:D12"/>
    <mergeCell ref="F7:H12"/>
    <mergeCell ref="B31:D33"/>
    <mergeCell ref="F31:H34"/>
    <mergeCell ref="B15:D15"/>
    <mergeCell ref="F15:H15"/>
    <mergeCell ref="B16:D18"/>
    <mergeCell ref="F16:H18"/>
    <mergeCell ref="B22:D22"/>
    <mergeCell ref="F22:H22"/>
    <mergeCell ref="B23:D26"/>
    <mergeCell ref="F23:H27"/>
    <mergeCell ref="G28:H28"/>
    <mergeCell ref="B30:D30"/>
    <mergeCell ref="F30:H30"/>
    <mergeCell ref="G35:H35"/>
    <mergeCell ref="B37:D37"/>
    <mergeCell ref="F37:H37"/>
    <mergeCell ref="B38:D40"/>
    <mergeCell ref="G46:H46"/>
    <mergeCell ref="F38:H43"/>
    <mergeCell ref="G45:H45"/>
    <mergeCell ref="G47:H47"/>
    <mergeCell ref="F50:H55"/>
    <mergeCell ref="B44:D44"/>
    <mergeCell ref="B45:D47"/>
    <mergeCell ref="B51:D51"/>
    <mergeCell ref="B52:D58"/>
    <mergeCell ref="C59:D59"/>
    <mergeCell ref="C60:D60"/>
    <mergeCell ref="C61:D61"/>
    <mergeCell ref="G56:H56"/>
    <mergeCell ref="F49:H49"/>
  </mergeCells>
  <conditionalFormatting sqref="B7:B11">
    <cfRule type="containsText" dxfId="18" priority="1" operator="containsText" text="Det finns krav eller tilldelningskriterier som ej är besvarade i arbetsboken">
      <formula>NOT(ISERROR(SEARCH("Det finns krav eller tilldelningskriterier som ej är besvarade i arbetsboken",B7)))</formula>
    </cfRule>
    <cfRule type="containsText" dxfId="17" priority="2" operator="containsText" text="Samtliga nödvändiga celler ifyllda">
      <formula>NOT(ISERROR(SEARCH("Samtliga nödvändiga celler ifyllda",B7)))</formula>
    </cfRule>
  </conditionalFormatting>
  <dataValidations count="2">
    <dataValidation type="list" allowBlank="1" showInputMessage="1" showErrorMessage="1" sqref="D28">
      <formula1>$M$22:$M$30</formula1>
    </dataValidation>
    <dataValidation type="list" allowBlank="1" showInputMessage="1" showErrorMessage="1" sqref="D35">
      <formula1>$N$22:$N$23</formula1>
    </dataValidation>
  </dataValidations>
  <pageMargins left="0.70866141732283472" right="0.70866141732283472" top="0.74803149606299213" bottom="0.74803149606299213" header="0.31496062992125984" footer="0.31496062992125984"/>
  <pageSetup paperSize="9" scale="63" fitToHeight="0" orientation="landscape" r:id="rId1"/>
  <headerFooter>
    <oddHeader>&amp;A</oddHeader>
    <oddFooter>Sida &amp;P av &amp;N</oddFooter>
  </headerFooter>
  <rowBreaks count="2" manualBreakCount="2">
    <brk id="21" max="16383" man="1"/>
    <brk id="28" min="1" max="7"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autoPageBreaks="0" fitToPage="1"/>
  </sheetPr>
  <dimension ref="A1:AF226"/>
  <sheetViews>
    <sheetView showGridLines="0" zoomScaleNormal="100" workbookViewId="0">
      <selection activeCell="B48" sqref="B48:G73"/>
    </sheetView>
  </sheetViews>
  <sheetFormatPr defaultRowHeight="15" x14ac:dyDescent="0.2"/>
  <cols>
    <col min="1" max="1" width="2.7109375" style="1" customWidth="1"/>
    <col min="2" max="2" width="30.7109375" style="35" customWidth="1"/>
    <col min="3" max="7" width="30.7109375" style="1" customWidth="1"/>
    <col min="8" max="8" width="2.7109375" style="1" customWidth="1"/>
    <col min="9" max="14" width="30.7109375" style="1" customWidth="1"/>
    <col min="15" max="16384" width="9.140625" style="1"/>
  </cols>
  <sheetData>
    <row r="1" spans="2:14" s="54" customFormat="1" x14ac:dyDescent="0.25">
      <c r="B1" s="55" t="s">
        <v>1292</v>
      </c>
    </row>
    <row r="2" spans="2:14" ht="21.95" customHeight="1" thickBot="1" x14ac:dyDescent="0.25">
      <c r="B2" s="308" t="s">
        <v>21</v>
      </c>
      <c r="C2" s="309"/>
      <c r="D2" s="309"/>
      <c r="E2" s="309"/>
      <c r="F2" s="309"/>
      <c r="G2" s="309"/>
    </row>
    <row r="3" spans="2:14" ht="15" customHeight="1" x14ac:dyDescent="0.2">
      <c r="B3" s="424" t="s">
        <v>1434</v>
      </c>
      <c r="C3" s="425"/>
      <c r="D3" s="425"/>
      <c r="E3" s="425"/>
      <c r="F3" s="425"/>
      <c r="G3" s="426"/>
    </row>
    <row r="4" spans="2:14" ht="15" customHeight="1" thickBot="1" x14ac:dyDescent="0.25">
      <c r="B4" s="427"/>
      <c r="C4" s="428"/>
      <c r="D4" s="428"/>
      <c r="E4" s="428"/>
      <c r="F4" s="428"/>
      <c r="G4" s="429"/>
    </row>
    <row r="5" spans="2:14" ht="15" customHeight="1" x14ac:dyDescent="0.2">
      <c r="B5" s="24"/>
      <c r="C5" s="24"/>
      <c r="D5" s="24"/>
      <c r="E5" s="24"/>
      <c r="F5" s="24"/>
    </row>
    <row r="6" spans="2:14" ht="50.1" customHeight="1" thickBot="1" x14ac:dyDescent="0.25">
      <c r="B6" s="93" t="s">
        <v>1258</v>
      </c>
      <c r="C6" s="94"/>
      <c r="D6" s="95"/>
      <c r="E6" s="95"/>
      <c r="F6" s="95"/>
      <c r="G6" s="95"/>
      <c r="I6" s="24"/>
      <c r="J6" s="24"/>
      <c r="K6" s="24"/>
      <c r="L6" s="24"/>
      <c r="M6" s="24"/>
      <c r="N6" s="24"/>
    </row>
    <row r="7" spans="2:14" ht="15" customHeight="1" thickBot="1" x14ac:dyDescent="0.25">
      <c r="B7" s="288" t="s">
        <v>1182</v>
      </c>
      <c r="C7" s="289"/>
      <c r="D7" s="289"/>
      <c r="E7" s="289"/>
      <c r="F7" s="289"/>
      <c r="G7" s="96"/>
      <c r="I7" s="24"/>
      <c r="J7" s="24"/>
      <c r="K7" s="24"/>
      <c r="L7" s="24"/>
      <c r="M7" s="24"/>
      <c r="N7" s="24"/>
    </row>
    <row r="8" spans="2:14" ht="15" customHeight="1" x14ac:dyDescent="0.2">
      <c r="B8" s="439" t="s">
        <v>1441</v>
      </c>
      <c r="C8" s="440"/>
      <c r="D8" s="440"/>
      <c r="E8" s="440"/>
      <c r="F8" s="440"/>
      <c r="G8" s="441"/>
      <c r="I8" s="24"/>
      <c r="J8" s="24"/>
      <c r="K8" s="24"/>
      <c r="L8" s="24"/>
      <c r="M8" s="24"/>
      <c r="N8" s="24"/>
    </row>
    <row r="9" spans="2:14" ht="15" customHeight="1" x14ac:dyDescent="0.2">
      <c r="B9" s="442"/>
      <c r="C9" s="443"/>
      <c r="D9" s="443"/>
      <c r="E9" s="443"/>
      <c r="F9" s="443"/>
      <c r="G9" s="444"/>
      <c r="I9" s="24"/>
      <c r="J9" s="24"/>
      <c r="K9" s="24"/>
      <c r="L9" s="24"/>
      <c r="M9" s="24"/>
      <c r="N9" s="24"/>
    </row>
    <row r="10" spans="2:14" ht="15" customHeight="1" x14ac:dyDescent="0.2">
      <c r="B10" s="442"/>
      <c r="C10" s="443"/>
      <c r="D10" s="443"/>
      <c r="E10" s="443"/>
      <c r="F10" s="443"/>
      <c r="G10" s="444"/>
      <c r="I10" s="24"/>
      <c r="J10" s="24"/>
      <c r="K10" s="24"/>
      <c r="L10" s="24"/>
      <c r="M10" s="24"/>
      <c r="N10" s="24"/>
    </row>
    <row r="11" spans="2:14" ht="15" customHeight="1" x14ac:dyDescent="0.2">
      <c r="B11" s="442"/>
      <c r="C11" s="443"/>
      <c r="D11" s="443"/>
      <c r="E11" s="443"/>
      <c r="F11" s="443"/>
      <c r="G11" s="444"/>
      <c r="I11" s="24"/>
      <c r="J11" s="24"/>
      <c r="K11" s="24"/>
      <c r="L11" s="24"/>
      <c r="M11" s="24"/>
      <c r="N11" s="24"/>
    </row>
    <row r="12" spans="2:14" ht="15" customHeight="1" x14ac:dyDescent="0.2">
      <c r="B12" s="442"/>
      <c r="C12" s="443"/>
      <c r="D12" s="443"/>
      <c r="E12" s="443"/>
      <c r="F12" s="443"/>
      <c r="G12" s="444"/>
      <c r="I12" s="24"/>
      <c r="J12" s="24"/>
      <c r="K12" s="24"/>
      <c r="L12" s="24"/>
      <c r="M12" s="24"/>
      <c r="N12" s="24"/>
    </row>
    <row r="13" spans="2:14" ht="15" customHeight="1" x14ac:dyDescent="0.2">
      <c r="B13" s="442"/>
      <c r="C13" s="443"/>
      <c r="D13" s="443"/>
      <c r="E13" s="443"/>
      <c r="F13" s="443"/>
      <c r="G13" s="444"/>
      <c r="I13" s="24"/>
      <c r="J13" s="24"/>
      <c r="K13" s="24"/>
      <c r="L13" s="24"/>
      <c r="M13" s="24"/>
      <c r="N13" s="24"/>
    </row>
    <row r="14" spans="2:14" ht="15" customHeight="1" thickBot="1" x14ac:dyDescent="0.25">
      <c r="B14" s="445"/>
      <c r="C14" s="446"/>
      <c r="D14" s="446"/>
      <c r="E14" s="446"/>
      <c r="F14" s="446"/>
      <c r="G14" s="447"/>
      <c r="I14" s="24"/>
      <c r="J14" s="24"/>
      <c r="K14" s="24"/>
      <c r="L14" s="24"/>
      <c r="M14" s="24"/>
      <c r="N14" s="24"/>
    </row>
    <row r="15" spans="2:14" ht="20.25" customHeight="1" x14ac:dyDescent="0.2">
      <c r="B15" s="288" t="s">
        <v>1259</v>
      </c>
      <c r="C15" s="289"/>
      <c r="D15" s="289"/>
      <c r="E15" s="289"/>
      <c r="F15" s="289"/>
      <c r="G15" s="290"/>
    </row>
    <row r="16" spans="2:14" ht="15" customHeight="1" x14ac:dyDescent="0.2">
      <c r="B16" s="97"/>
      <c r="C16" s="48"/>
      <c r="D16" s="48"/>
      <c r="E16" s="48"/>
      <c r="F16" s="48"/>
      <c r="G16" s="49"/>
    </row>
    <row r="17" spans="1:9" ht="15" customHeight="1" x14ac:dyDescent="0.2">
      <c r="B17" s="97"/>
      <c r="C17" s="48"/>
      <c r="D17" s="48"/>
      <c r="E17" s="48"/>
      <c r="F17" s="48"/>
      <c r="G17" s="49"/>
    </row>
    <row r="18" spans="1:9" ht="15" customHeight="1" x14ac:dyDescent="0.2">
      <c r="B18" s="97"/>
      <c r="C18" s="48"/>
      <c r="D18" s="48"/>
      <c r="E18" s="48"/>
      <c r="F18" s="48"/>
      <c r="G18" s="49"/>
    </row>
    <row r="19" spans="1:9" ht="15" customHeight="1" x14ac:dyDescent="0.2">
      <c r="B19" s="97"/>
      <c r="C19" s="48"/>
      <c r="D19" s="48"/>
      <c r="E19" s="48"/>
      <c r="F19" s="48"/>
      <c r="G19" s="49"/>
    </row>
    <row r="20" spans="1:9" ht="15" customHeight="1" x14ac:dyDescent="0.2">
      <c r="B20" s="97"/>
      <c r="C20" s="48"/>
      <c r="D20" s="48"/>
      <c r="E20" s="48"/>
      <c r="F20" s="48"/>
      <c r="G20" s="49"/>
    </row>
    <row r="21" spans="1:9" ht="15" customHeight="1" x14ac:dyDescent="0.2">
      <c r="B21" s="97"/>
      <c r="C21" s="48"/>
      <c r="D21" s="48"/>
      <c r="E21" s="48"/>
      <c r="F21" s="48"/>
      <c r="G21" s="49"/>
    </row>
    <row r="22" spans="1:9" ht="15" customHeight="1" x14ac:dyDescent="0.2">
      <c r="B22" s="97"/>
      <c r="C22" s="48"/>
      <c r="D22" s="48"/>
      <c r="E22" s="48"/>
      <c r="F22" s="48"/>
      <c r="G22" s="49"/>
    </row>
    <row r="23" spans="1:9" ht="15" customHeight="1" x14ac:dyDescent="0.2">
      <c r="B23" s="97"/>
      <c r="C23" s="48"/>
      <c r="D23" s="48"/>
      <c r="E23" s="48"/>
      <c r="F23" s="48"/>
      <c r="G23" s="49"/>
    </row>
    <row r="24" spans="1:9" ht="15" customHeight="1" x14ac:dyDescent="0.2">
      <c r="B24" s="97"/>
      <c r="C24" s="48"/>
      <c r="D24" s="48"/>
      <c r="E24" s="48"/>
      <c r="F24" s="48"/>
      <c r="G24" s="49"/>
    </row>
    <row r="25" spans="1:9" ht="15" customHeight="1" x14ac:dyDescent="0.2">
      <c r="B25" s="97"/>
      <c r="C25" s="48"/>
      <c r="D25" s="48"/>
      <c r="E25" s="48"/>
      <c r="F25" s="48"/>
      <c r="G25" s="49"/>
    </row>
    <row r="26" spans="1:9" ht="15" customHeight="1" x14ac:dyDescent="0.2">
      <c r="B26" s="97"/>
      <c r="C26" s="48"/>
      <c r="D26" s="48"/>
      <c r="E26" s="48"/>
      <c r="F26" s="48"/>
      <c r="G26" s="49"/>
    </row>
    <row r="27" spans="1:9" ht="15" customHeight="1" x14ac:dyDescent="0.2">
      <c r="B27" s="97"/>
      <c r="C27" s="48"/>
      <c r="D27" s="48"/>
      <c r="E27" s="48"/>
      <c r="F27" s="48"/>
      <c r="G27" s="49"/>
    </row>
    <row r="28" spans="1:9" ht="15" customHeight="1" x14ac:dyDescent="0.2">
      <c r="B28" s="97"/>
      <c r="C28" s="48"/>
      <c r="D28" s="48"/>
      <c r="E28" s="48"/>
      <c r="F28" s="48"/>
      <c r="G28" s="49"/>
    </row>
    <row r="29" spans="1:9" ht="15" customHeight="1" x14ac:dyDescent="0.2">
      <c r="A29" s="73"/>
      <c r="B29" s="97"/>
      <c r="C29" s="48"/>
      <c r="D29" s="48"/>
      <c r="E29" s="48"/>
      <c r="F29" s="48"/>
      <c r="G29" s="49"/>
      <c r="H29" s="73"/>
      <c r="I29" s="73"/>
    </row>
    <row r="30" spans="1:9" ht="15" customHeight="1" x14ac:dyDescent="0.2">
      <c r="B30" s="97"/>
      <c r="C30" s="48"/>
      <c r="D30" s="48"/>
      <c r="E30" s="48"/>
      <c r="F30" s="48"/>
      <c r="G30" s="49"/>
    </row>
    <row r="31" spans="1:9" ht="15" customHeight="1" x14ac:dyDescent="0.2">
      <c r="B31" s="97"/>
      <c r="C31" s="48"/>
      <c r="D31" s="48"/>
      <c r="E31" s="48"/>
      <c r="F31" s="48"/>
      <c r="G31" s="49"/>
    </row>
    <row r="32" spans="1:9" ht="15" customHeight="1" x14ac:dyDescent="0.2">
      <c r="B32" s="97"/>
      <c r="C32" s="48"/>
      <c r="D32" s="48"/>
      <c r="E32" s="48"/>
      <c r="F32" s="48"/>
      <c r="G32" s="49"/>
    </row>
    <row r="33" spans="2:7" ht="15" customHeight="1" x14ac:dyDescent="0.2">
      <c r="B33" s="97"/>
      <c r="C33" s="48"/>
      <c r="D33" s="48"/>
      <c r="E33" s="48"/>
      <c r="F33" s="48"/>
      <c r="G33" s="49"/>
    </row>
    <row r="34" spans="2:7" ht="15" customHeight="1" x14ac:dyDescent="0.2">
      <c r="B34" s="97"/>
      <c r="C34" s="48"/>
      <c r="D34" s="48"/>
      <c r="E34" s="48"/>
      <c r="F34" s="48"/>
      <c r="G34" s="49"/>
    </row>
    <row r="35" spans="2:7" ht="15" customHeight="1" x14ac:dyDescent="0.2">
      <c r="B35" s="97"/>
      <c r="C35" s="48"/>
      <c r="D35" s="48"/>
      <c r="E35" s="48"/>
      <c r="F35" s="48"/>
      <c r="G35" s="49"/>
    </row>
    <row r="36" spans="2:7" ht="15" customHeight="1" x14ac:dyDescent="0.2">
      <c r="B36" s="97"/>
      <c r="C36" s="48"/>
      <c r="D36" s="48"/>
      <c r="E36" s="48"/>
      <c r="F36" s="48"/>
      <c r="G36" s="49"/>
    </row>
    <row r="37" spans="2:7" ht="15" customHeight="1" x14ac:dyDescent="0.2">
      <c r="B37" s="97"/>
      <c r="C37" s="48"/>
      <c r="D37" s="48"/>
      <c r="E37" s="48"/>
      <c r="F37" s="48"/>
      <c r="G37" s="49"/>
    </row>
    <row r="38" spans="2:7" ht="15" customHeight="1" x14ac:dyDescent="0.2">
      <c r="B38" s="97"/>
      <c r="C38" s="48"/>
      <c r="D38" s="48"/>
      <c r="E38" s="48"/>
      <c r="F38" s="48"/>
      <c r="G38" s="49"/>
    </row>
    <row r="39" spans="2:7" ht="15" customHeight="1" x14ac:dyDescent="0.2">
      <c r="B39" s="97"/>
      <c r="C39" s="48"/>
      <c r="D39" s="48"/>
      <c r="E39" s="48"/>
      <c r="F39" s="48"/>
      <c r="G39" s="49"/>
    </row>
    <row r="40" spans="2:7" ht="15" customHeight="1" x14ac:dyDescent="0.2">
      <c r="B40" s="97"/>
      <c r="C40" s="48"/>
      <c r="D40" s="48"/>
      <c r="E40" s="48"/>
      <c r="F40" s="48"/>
      <c r="G40" s="49"/>
    </row>
    <row r="41" spans="2:7" ht="15" customHeight="1" x14ac:dyDescent="0.2">
      <c r="B41" s="97"/>
      <c r="C41" s="48"/>
      <c r="D41" s="48"/>
      <c r="E41" s="48"/>
      <c r="F41" s="48"/>
      <c r="G41" s="49"/>
    </row>
    <row r="42" spans="2:7" ht="15" customHeight="1" x14ac:dyDescent="0.2">
      <c r="B42" s="97"/>
      <c r="C42" s="48"/>
      <c r="D42" s="48"/>
      <c r="E42" s="48"/>
      <c r="F42" s="48"/>
      <c r="G42" s="49"/>
    </row>
    <row r="43" spans="2:7" ht="15" customHeight="1" x14ac:dyDescent="0.2">
      <c r="B43" s="97"/>
      <c r="C43" s="48"/>
      <c r="D43" s="48"/>
      <c r="E43" s="48"/>
      <c r="F43" s="48"/>
      <c r="G43" s="49"/>
    </row>
    <row r="44" spans="2:7" ht="15" customHeight="1" thickBot="1" x14ac:dyDescent="0.25">
      <c r="B44" s="98"/>
      <c r="C44" s="99"/>
      <c r="D44" s="99"/>
      <c r="E44" s="99"/>
      <c r="F44" s="99"/>
      <c r="G44" s="100"/>
    </row>
    <row r="45" spans="2:7" ht="15" customHeight="1" thickBot="1" x14ac:dyDescent="0.25">
      <c r="B45" s="1"/>
    </row>
    <row r="46" spans="2:7" ht="50.1" customHeight="1" thickBot="1" x14ac:dyDescent="0.25">
      <c r="B46" s="101" t="s">
        <v>1260</v>
      </c>
      <c r="C46" s="102"/>
      <c r="D46" s="103"/>
      <c r="E46" s="103"/>
      <c r="F46" s="103"/>
      <c r="G46" s="104"/>
    </row>
    <row r="47" spans="2:7" ht="15" customHeight="1" thickBot="1" x14ac:dyDescent="0.25">
      <c r="B47" s="421" t="s">
        <v>1182</v>
      </c>
      <c r="C47" s="422"/>
      <c r="D47" s="422"/>
      <c r="E47" s="422"/>
      <c r="F47" s="422"/>
      <c r="G47" s="423"/>
    </row>
    <row r="48" spans="2:7" ht="15" customHeight="1" x14ac:dyDescent="0.2">
      <c r="B48" s="430" t="s">
        <v>1461</v>
      </c>
      <c r="C48" s="431"/>
      <c r="D48" s="431"/>
      <c r="E48" s="431"/>
      <c r="F48" s="431"/>
      <c r="G48" s="432"/>
    </row>
    <row r="49" spans="2:7" ht="15" customHeight="1" x14ac:dyDescent="0.2">
      <c r="B49" s="433"/>
      <c r="C49" s="434"/>
      <c r="D49" s="434"/>
      <c r="E49" s="434"/>
      <c r="F49" s="434"/>
      <c r="G49" s="435"/>
    </row>
    <row r="50" spans="2:7" ht="15" customHeight="1" x14ac:dyDescent="0.2">
      <c r="B50" s="433"/>
      <c r="C50" s="434"/>
      <c r="D50" s="434"/>
      <c r="E50" s="434"/>
      <c r="F50" s="434"/>
      <c r="G50" s="435"/>
    </row>
    <row r="51" spans="2:7" ht="15" customHeight="1" x14ac:dyDescent="0.2">
      <c r="B51" s="433"/>
      <c r="C51" s="434"/>
      <c r="D51" s="434"/>
      <c r="E51" s="434"/>
      <c r="F51" s="434"/>
      <c r="G51" s="435"/>
    </row>
    <row r="52" spans="2:7" ht="15" customHeight="1" x14ac:dyDescent="0.2">
      <c r="B52" s="433"/>
      <c r="C52" s="434"/>
      <c r="D52" s="434"/>
      <c r="E52" s="434"/>
      <c r="F52" s="434"/>
      <c r="G52" s="435"/>
    </row>
    <row r="53" spans="2:7" ht="15" customHeight="1" x14ac:dyDescent="0.2">
      <c r="B53" s="433"/>
      <c r="C53" s="434"/>
      <c r="D53" s="434"/>
      <c r="E53" s="434"/>
      <c r="F53" s="434"/>
      <c r="G53" s="435"/>
    </row>
    <row r="54" spans="2:7" ht="15" customHeight="1" x14ac:dyDescent="0.2">
      <c r="B54" s="433"/>
      <c r="C54" s="434"/>
      <c r="D54" s="434"/>
      <c r="E54" s="434"/>
      <c r="F54" s="434"/>
      <c r="G54" s="435"/>
    </row>
    <row r="55" spans="2:7" ht="15" customHeight="1" x14ac:dyDescent="0.2">
      <c r="B55" s="433"/>
      <c r="C55" s="434"/>
      <c r="D55" s="434"/>
      <c r="E55" s="434"/>
      <c r="F55" s="434"/>
      <c r="G55" s="435"/>
    </row>
    <row r="56" spans="2:7" ht="15" customHeight="1" x14ac:dyDescent="0.2">
      <c r="B56" s="433"/>
      <c r="C56" s="434"/>
      <c r="D56" s="434"/>
      <c r="E56" s="434"/>
      <c r="F56" s="434"/>
      <c r="G56" s="435"/>
    </row>
    <row r="57" spans="2:7" ht="15" customHeight="1" x14ac:dyDescent="0.2">
      <c r="B57" s="433"/>
      <c r="C57" s="434"/>
      <c r="D57" s="434"/>
      <c r="E57" s="434"/>
      <c r="F57" s="434"/>
      <c r="G57" s="435"/>
    </row>
    <row r="58" spans="2:7" ht="15" customHeight="1" x14ac:dyDescent="0.2">
      <c r="B58" s="433"/>
      <c r="C58" s="434"/>
      <c r="D58" s="434"/>
      <c r="E58" s="434"/>
      <c r="F58" s="434"/>
      <c r="G58" s="435"/>
    </row>
    <row r="59" spans="2:7" ht="15" customHeight="1" x14ac:dyDescent="0.2">
      <c r="B59" s="433"/>
      <c r="C59" s="434"/>
      <c r="D59" s="434"/>
      <c r="E59" s="434"/>
      <c r="F59" s="434"/>
      <c r="G59" s="435"/>
    </row>
    <row r="60" spans="2:7" ht="15" customHeight="1" x14ac:dyDescent="0.2">
      <c r="B60" s="433"/>
      <c r="C60" s="434"/>
      <c r="D60" s="434"/>
      <c r="E60" s="434"/>
      <c r="F60" s="434"/>
      <c r="G60" s="435"/>
    </row>
    <row r="61" spans="2:7" ht="15" customHeight="1" x14ac:dyDescent="0.2">
      <c r="B61" s="433"/>
      <c r="C61" s="434"/>
      <c r="D61" s="434"/>
      <c r="E61" s="434"/>
      <c r="F61" s="434"/>
      <c r="G61" s="435"/>
    </row>
    <row r="62" spans="2:7" ht="15" customHeight="1" x14ac:dyDescent="0.2">
      <c r="B62" s="433"/>
      <c r="C62" s="434"/>
      <c r="D62" s="434"/>
      <c r="E62" s="434"/>
      <c r="F62" s="434"/>
      <c r="G62" s="435"/>
    </row>
    <row r="63" spans="2:7" ht="15" customHeight="1" x14ac:dyDescent="0.2">
      <c r="B63" s="433"/>
      <c r="C63" s="434"/>
      <c r="D63" s="434"/>
      <c r="E63" s="434"/>
      <c r="F63" s="434"/>
      <c r="G63" s="435"/>
    </row>
    <row r="64" spans="2:7" ht="15" customHeight="1" x14ac:dyDescent="0.2">
      <c r="B64" s="433"/>
      <c r="C64" s="434"/>
      <c r="D64" s="434"/>
      <c r="E64" s="434"/>
      <c r="F64" s="434"/>
      <c r="G64" s="435"/>
    </row>
    <row r="65" spans="2:7" ht="15" customHeight="1" x14ac:dyDescent="0.2">
      <c r="B65" s="433"/>
      <c r="C65" s="434"/>
      <c r="D65" s="434"/>
      <c r="E65" s="434"/>
      <c r="F65" s="434"/>
      <c r="G65" s="435"/>
    </row>
    <row r="66" spans="2:7" ht="15" customHeight="1" x14ac:dyDescent="0.2">
      <c r="B66" s="433"/>
      <c r="C66" s="434"/>
      <c r="D66" s="434"/>
      <c r="E66" s="434"/>
      <c r="F66" s="434"/>
      <c r="G66" s="435"/>
    </row>
    <row r="67" spans="2:7" ht="15" customHeight="1" x14ac:dyDescent="0.2">
      <c r="B67" s="433"/>
      <c r="C67" s="434"/>
      <c r="D67" s="434"/>
      <c r="E67" s="434"/>
      <c r="F67" s="434"/>
      <c r="G67" s="435"/>
    </row>
    <row r="68" spans="2:7" ht="15" customHeight="1" x14ac:dyDescent="0.2">
      <c r="B68" s="433"/>
      <c r="C68" s="434"/>
      <c r="D68" s="434"/>
      <c r="E68" s="434"/>
      <c r="F68" s="434"/>
      <c r="G68" s="435"/>
    </row>
    <row r="69" spans="2:7" ht="15" customHeight="1" x14ac:dyDescent="0.2">
      <c r="B69" s="433"/>
      <c r="C69" s="434"/>
      <c r="D69" s="434"/>
      <c r="E69" s="434"/>
      <c r="F69" s="434"/>
      <c r="G69" s="435"/>
    </row>
    <row r="70" spans="2:7" ht="15" customHeight="1" x14ac:dyDescent="0.2">
      <c r="B70" s="433"/>
      <c r="C70" s="434"/>
      <c r="D70" s="434"/>
      <c r="E70" s="434"/>
      <c r="F70" s="434"/>
      <c r="G70" s="435"/>
    </row>
    <row r="71" spans="2:7" ht="15" customHeight="1" x14ac:dyDescent="0.2">
      <c r="B71" s="433"/>
      <c r="C71" s="434"/>
      <c r="D71" s="434"/>
      <c r="E71" s="434"/>
      <c r="F71" s="434"/>
      <c r="G71" s="435"/>
    </row>
    <row r="72" spans="2:7" ht="15" customHeight="1" x14ac:dyDescent="0.2">
      <c r="B72" s="433"/>
      <c r="C72" s="434"/>
      <c r="D72" s="434"/>
      <c r="E72" s="434"/>
      <c r="F72" s="434"/>
      <c r="G72" s="435"/>
    </row>
    <row r="73" spans="2:7" ht="15" customHeight="1" thickBot="1" x14ac:dyDescent="0.25">
      <c r="B73" s="436"/>
      <c r="C73" s="437"/>
      <c r="D73" s="437"/>
      <c r="E73" s="437"/>
      <c r="F73" s="437"/>
      <c r="G73" s="438"/>
    </row>
    <row r="74" spans="2:7" ht="15" customHeight="1" x14ac:dyDescent="0.2">
      <c r="B74" s="288"/>
      <c r="C74" s="289"/>
      <c r="D74" s="289"/>
      <c r="E74" s="289"/>
      <c r="F74" s="289"/>
      <c r="G74" s="290"/>
    </row>
    <row r="75" spans="2:7" ht="15" customHeight="1" x14ac:dyDescent="0.2">
      <c r="B75" s="105"/>
      <c r="C75" s="106"/>
      <c r="D75" s="106"/>
      <c r="E75" s="106"/>
      <c r="F75" s="106"/>
      <c r="G75" s="107"/>
    </row>
    <row r="76" spans="2:7" ht="15" customHeight="1" x14ac:dyDescent="0.2">
      <c r="B76" s="97"/>
      <c r="C76" s="48"/>
      <c r="D76" s="48"/>
      <c r="E76" s="48"/>
      <c r="F76" s="48"/>
      <c r="G76" s="49"/>
    </row>
    <row r="77" spans="2:7" ht="15" customHeight="1" x14ac:dyDescent="0.2">
      <c r="B77" s="97"/>
      <c r="C77" s="48"/>
      <c r="D77" s="48"/>
      <c r="E77" s="48"/>
      <c r="F77" s="48"/>
      <c r="G77" s="49"/>
    </row>
    <row r="78" spans="2:7" ht="15" customHeight="1" x14ac:dyDescent="0.2">
      <c r="B78" s="97"/>
      <c r="C78" s="48"/>
      <c r="D78" s="48"/>
      <c r="E78" s="48"/>
      <c r="F78" s="48"/>
      <c r="G78" s="49"/>
    </row>
    <row r="79" spans="2:7" ht="15" customHeight="1" x14ac:dyDescent="0.2">
      <c r="B79" s="97"/>
      <c r="C79" s="48"/>
      <c r="D79" s="48"/>
      <c r="E79" s="48"/>
      <c r="F79" s="48"/>
      <c r="G79" s="49"/>
    </row>
    <row r="80" spans="2:7" ht="15" customHeight="1" x14ac:dyDescent="0.2">
      <c r="B80" s="97"/>
      <c r="C80" s="48"/>
      <c r="D80" s="48"/>
      <c r="E80" s="48"/>
      <c r="F80" s="48"/>
      <c r="G80" s="49"/>
    </row>
    <row r="81" spans="1:9" ht="15" customHeight="1" x14ac:dyDescent="0.2">
      <c r="B81" s="97"/>
      <c r="C81" s="48"/>
      <c r="D81" s="48"/>
      <c r="E81" s="48"/>
      <c r="F81" s="48"/>
      <c r="G81" s="49"/>
    </row>
    <row r="82" spans="1:9" ht="15" customHeight="1" x14ac:dyDescent="0.2">
      <c r="B82" s="97"/>
      <c r="C82" s="48"/>
      <c r="D82" s="48"/>
      <c r="E82" s="48"/>
      <c r="F82" s="48"/>
      <c r="G82" s="49"/>
    </row>
    <row r="83" spans="1:9" ht="15" customHeight="1" x14ac:dyDescent="0.2">
      <c r="B83" s="97"/>
      <c r="C83" s="48"/>
      <c r="D83" s="48"/>
      <c r="E83" s="48"/>
      <c r="F83" s="48"/>
      <c r="G83" s="49"/>
    </row>
    <row r="84" spans="1:9" ht="15" customHeight="1" x14ac:dyDescent="0.2">
      <c r="B84" s="97"/>
      <c r="C84" s="48"/>
      <c r="D84" s="48"/>
      <c r="E84" s="48"/>
      <c r="F84" s="48"/>
      <c r="G84" s="49"/>
    </row>
    <row r="85" spans="1:9" ht="15" customHeight="1" x14ac:dyDescent="0.2">
      <c r="B85" s="97"/>
      <c r="C85" s="48"/>
      <c r="D85" s="48"/>
      <c r="E85" s="48"/>
      <c r="F85" s="48"/>
      <c r="G85" s="49"/>
    </row>
    <row r="86" spans="1:9" ht="15" customHeight="1" x14ac:dyDescent="0.2">
      <c r="B86" s="97"/>
      <c r="C86" s="48"/>
      <c r="D86" s="48"/>
      <c r="E86" s="48"/>
      <c r="F86" s="48"/>
      <c r="G86" s="49"/>
    </row>
    <row r="87" spans="1:9" ht="15" customHeight="1" x14ac:dyDescent="0.2">
      <c r="B87" s="97"/>
      <c r="C87" s="48"/>
      <c r="D87" s="48"/>
      <c r="E87" s="48"/>
      <c r="F87" s="48"/>
      <c r="G87" s="49"/>
    </row>
    <row r="88" spans="1:9" ht="15" customHeight="1" x14ac:dyDescent="0.2">
      <c r="B88" s="97"/>
      <c r="C88" s="48"/>
      <c r="D88" s="48"/>
      <c r="E88" s="48"/>
      <c r="F88" s="48"/>
      <c r="G88" s="49"/>
    </row>
    <row r="89" spans="1:9" ht="15" customHeight="1" x14ac:dyDescent="0.2">
      <c r="A89" s="73"/>
      <c r="B89" s="97"/>
      <c r="C89" s="48"/>
      <c r="D89" s="48"/>
      <c r="E89" s="48"/>
      <c r="F89" s="48"/>
      <c r="G89" s="49"/>
      <c r="H89" s="73"/>
      <c r="I89" s="73"/>
    </row>
    <row r="90" spans="1:9" ht="15" customHeight="1" x14ac:dyDescent="0.2">
      <c r="B90" s="97"/>
      <c r="C90" s="48"/>
      <c r="D90" s="48"/>
      <c r="E90" s="48"/>
      <c r="F90" s="48"/>
      <c r="G90" s="49"/>
    </row>
    <row r="91" spans="1:9" ht="15" customHeight="1" x14ac:dyDescent="0.2">
      <c r="B91" s="97"/>
      <c r="C91" s="48"/>
      <c r="D91" s="48"/>
      <c r="E91" s="48"/>
      <c r="F91" s="48"/>
      <c r="G91" s="49"/>
    </row>
    <row r="92" spans="1:9" ht="15" customHeight="1" x14ac:dyDescent="0.2">
      <c r="B92" s="97"/>
      <c r="C92" s="48"/>
      <c r="D92" s="48"/>
      <c r="E92" s="48"/>
      <c r="F92" s="48"/>
      <c r="G92" s="49"/>
    </row>
    <row r="93" spans="1:9" ht="15" customHeight="1" x14ac:dyDescent="0.2">
      <c r="B93" s="97"/>
      <c r="C93" s="48"/>
      <c r="D93" s="48"/>
      <c r="E93" s="48"/>
      <c r="F93" s="48"/>
      <c r="G93" s="49"/>
    </row>
    <row r="94" spans="1:9" ht="15" customHeight="1" x14ac:dyDescent="0.2">
      <c r="B94" s="97"/>
      <c r="C94" s="48"/>
      <c r="D94" s="48"/>
      <c r="E94" s="48"/>
      <c r="F94" s="48"/>
      <c r="G94" s="49"/>
    </row>
    <row r="95" spans="1:9" ht="15" customHeight="1" x14ac:dyDescent="0.2">
      <c r="B95" s="97"/>
      <c r="C95" s="48"/>
      <c r="D95" s="48"/>
      <c r="E95" s="48"/>
      <c r="F95" s="48"/>
      <c r="G95" s="49"/>
    </row>
    <row r="96" spans="1:9" ht="15" customHeight="1" x14ac:dyDescent="0.2">
      <c r="B96" s="97"/>
      <c r="C96" s="48"/>
      <c r="D96" s="48"/>
      <c r="E96" s="48"/>
      <c r="F96" s="48"/>
      <c r="G96" s="49"/>
    </row>
    <row r="97" spans="2:13" ht="15" customHeight="1" x14ac:dyDescent="0.2">
      <c r="B97" s="97"/>
      <c r="C97" s="48"/>
      <c r="D97" s="48"/>
      <c r="E97" s="48"/>
      <c r="F97" s="48"/>
      <c r="G97" s="49"/>
    </row>
    <row r="98" spans="2:13" ht="15" customHeight="1" x14ac:dyDescent="0.2">
      <c r="B98" s="97"/>
      <c r="C98" s="48"/>
      <c r="D98" s="48"/>
      <c r="E98" s="48"/>
      <c r="F98" s="48"/>
      <c r="G98" s="49"/>
    </row>
    <row r="99" spans="2:13" ht="15" customHeight="1" x14ac:dyDescent="0.2">
      <c r="B99" s="97"/>
      <c r="C99" s="48"/>
      <c r="D99" s="48"/>
      <c r="E99" s="48"/>
      <c r="F99" s="48"/>
      <c r="G99" s="49"/>
    </row>
    <row r="100" spans="2:13" ht="15" customHeight="1" x14ac:dyDescent="0.2">
      <c r="B100" s="97"/>
      <c r="C100" s="48"/>
      <c r="D100" s="48"/>
      <c r="E100" s="48"/>
      <c r="F100" s="48"/>
      <c r="G100" s="49"/>
    </row>
    <row r="101" spans="2:13" ht="15" customHeight="1" x14ac:dyDescent="0.2">
      <c r="B101" s="97"/>
      <c r="C101" s="48"/>
      <c r="D101" s="48"/>
      <c r="E101" s="48"/>
      <c r="F101" s="48"/>
      <c r="G101" s="49"/>
    </row>
    <row r="102" spans="2:13" ht="15" customHeight="1" x14ac:dyDescent="0.2">
      <c r="B102" s="97"/>
      <c r="C102" s="48"/>
      <c r="D102" s="48"/>
      <c r="E102" s="48"/>
      <c r="F102" s="48"/>
      <c r="G102" s="49"/>
    </row>
    <row r="103" spans="2:13" ht="15" customHeight="1" thickBot="1" x14ac:dyDescent="0.25">
      <c r="B103" s="98"/>
      <c r="C103" s="99"/>
      <c r="D103" s="99"/>
      <c r="E103" s="99"/>
      <c r="F103" s="99"/>
      <c r="G103" s="100"/>
    </row>
    <row r="104" spans="2:13" ht="15.75" x14ac:dyDescent="0.2">
      <c r="B104" s="288" t="s">
        <v>1287</v>
      </c>
      <c r="C104" s="289"/>
      <c r="D104" s="289"/>
      <c r="E104" s="289"/>
      <c r="F104" s="289"/>
      <c r="G104" s="290"/>
      <c r="H104" s="24"/>
    </row>
    <row r="105" spans="2:13" ht="15" customHeight="1" x14ac:dyDescent="0.2">
      <c r="B105" s="414"/>
      <c r="C105" s="415"/>
      <c r="D105" s="415"/>
      <c r="E105" s="415"/>
      <c r="F105" s="415"/>
      <c r="G105" s="416"/>
    </row>
    <row r="106" spans="2:13" ht="15" customHeight="1" x14ac:dyDescent="0.2">
      <c r="B106" s="417"/>
      <c r="C106" s="415"/>
      <c r="D106" s="415"/>
      <c r="E106" s="415"/>
      <c r="F106" s="415"/>
      <c r="G106" s="416"/>
      <c r="H106" s="69"/>
      <c r="M106" s="24"/>
    </row>
    <row r="107" spans="2:13" ht="15" customHeight="1" x14ac:dyDescent="0.2">
      <c r="B107" s="417"/>
      <c r="C107" s="415"/>
      <c r="D107" s="415"/>
      <c r="E107" s="415"/>
      <c r="F107" s="415"/>
      <c r="G107" s="416"/>
      <c r="H107" s="69"/>
      <c r="M107" s="24"/>
    </row>
    <row r="108" spans="2:13" ht="15" customHeight="1" x14ac:dyDescent="0.2">
      <c r="B108" s="417"/>
      <c r="C108" s="415"/>
      <c r="D108" s="415"/>
      <c r="E108" s="415"/>
      <c r="F108" s="415"/>
      <c r="G108" s="416"/>
      <c r="H108" s="69"/>
      <c r="M108" s="24"/>
    </row>
    <row r="109" spans="2:13" ht="15" customHeight="1" x14ac:dyDescent="0.2">
      <c r="B109" s="417"/>
      <c r="C109" s="415"/>
      <c r="D109" s="415"/>
      <c r="E109" s="415"/>
      <c r="F109" s="415"/>
      <c r="G109" s="416"/>
      <c r="H109" s="69"/>
      <c r="M109" s="24"/>
    </row>
    <row r="110" spans="2:13" ht="15" customHeight="1" x14ac:dyDescent="0.2">
      <c r="B110" s="417"/>
      <c r="C110" s="415"/>
      <c r="D110" s="415"/>
      <c r="E110" s="415"/>
      <c r="F110" s="415"/>
      <c r="G110" s="416"/>
      <c r="H110" s="69"/>
      <c r="M110" s="24"/>
    </row>
    <row r="111" spans="2:13" ht="15" customHeight="1" x14ac:dyDescent="0.2">
      <c r="B111" s="417"/>
      <c r="C111" s="415"/>
      <c r="D111" s="415"/>
      <c r="E111" s="415"/>
      <c r="F111" s="415"/>
      <c r="G111" s="416"/>
      <c r="H111" s="69"/>
      <c r="M111" s="24"/>
    </row>
    <row r="112" spans="2:13" ht="15" customHeight="1" x14ac:dyDescent="0.2">
      <c r="B112" s="417"/>
      <c r="C112" s="415"/>
      <c r="D112" s="415"/>
      <c r="E112" s="415"/>
      <c r="F112" s="415"/>
      <c r="G112" s="416"/>
      <c r="H112" s="69"/>
      <c r="M112" s="24"/>
    </row>
    <row r="113" spans="2:13" ht="15" customHeight="1" x14ac:dyDescent="0.2">
      <c r="B113" s="417"/>
      <c r="C113" s="415"/>
      <c r="D113" s="415"/>
      <c r="E113" s="415"/>
      <c r="F113" s="415"/>
      <c r="G113" s="416"/>
      <c r="H113" s="69"/>
      <c r="M113" s="24"/>
    </row>
    <row r="114" spans="2:13" ht="15" customHeight="1" x14ac:dyDescent="0.2">
      <c r="B114" s="417"/>
      <c r="C114" s="415"/>
      <c r="D114" s="415"/>
      <c r="E114" s="415"/>
      <c r="F114" s="415"/>
      <c r="G114" s="416"/>
      <c r="H114" s="69"/>
      <c r="M114" s="24"/>
    </row>
    <row r="115" spans="2:13" ht="15" customHeight="1" x14ac:dyDescent="0.2">
      <c r="B115" s="417"/>
      <c r="C115" s="415"/>
      <c r="D115" s="415"/>
      <c r="E115" s="415"/>
      <c r="F115" s="415"/>
      <c r="G115" s="416"/>
      <c r="H115" s="69"/>
      <c r="I115" s="69"/>
      <c r="J115" s="24"/>
      <c r="L115" s="24"/>
      <c r="M115" s="24"/>
    </row>
    <row r="116" spans="2:13" ht="15" customHeight="1" x14ac:dyDescent="0.2">
      <c r="B116" s="417"/>
      <c r="C116" s="415"/>
      <c r="D116" s="415"/>
      <c r="E116" s="415"/>
      <c r="F116" s="415"/>
      <c r="G116" s="416"/>
      <c r="H116" s="69"/>
      <c r="I116" s="69"/>
      <c r="J116" s="24"/>
      <c r="K116" s="24"/>
      <c r="L116" s="24"/>
      <c r="M116" s="24"/>
    </row>
    <row r="117" spans="2:13" ht="15" customHeight="1" x14ac:dyDescent="0.2">
      <c r="B117" s="417"/>
      <c r="C117" s="415"/>
      <c r="D117" s="415"/>
      <c r="E117" s="415"/>
      <c r="F117" s="415"/>
      <c r="G117" s="416"/>
      <c r="K117" s="24"/>
      <c r="L117" s="24"/>
      <c r="M117" s="24"/>
    </row>
    <row r="118" spans="2:13" ht="15" customHeight="1" x14ac:dyDescent="0.2">
      <c r="B118" s="417"/>
      <c r="C118" s="415"/>
      <c r="D118" s="415"/>
      <c r="E118" s="415"/>
      <c r="F118" s="415"/>
      <c r="G118" s="416"/>
      <c r="K118" s="24"/>
      <c r="L118" s="24"/>
      <c r="M118" s="24"/>
    </row>
    <row r="119" spans="2:13" ht="15" customHeight="1" x14ac:dyDescent="0.2">
      <c r="B119" s="417"/>
      <c r="C119" s="415"/>
      <c r="D119" s="415"/>
      <c r="E119" s="415"/>
      <c r="F119" s="415"/>
      <c r="G119" s="416"/>
      <c r="K119" s="24"/>
      <c r="L119" s="24"/>
      <c r="M119" s="24"/>
    </row>
    <row r="120" spans="2:13" ht="15" customHeight="1" x14ac:dyDescent="0.2">
      <c r="B120" s="417"/>
      <c r="C120" s="415"/>
      <c r="D120" s="415"/>
      <c r="E120" s="415"/>
      <c r="F120" s="415"/>
      <c r="G120" s="416"/>
      <c r="M120" s="24"/>
    </row>
    <row r="121" spans="2:13" ht="15" customHeight="1" x14ac:dyDescent="0.2">
      <c r="B121" s="417"/>
      <c r="C121" s="415"/>
      <c r="D121" s="415"/>
      <c r="E121" s="415"/>
      <c r="F121" s="415"/>
      <c r="G121" s="416"/>
      <c r="K121" s="24"/>
      <c r="L121" s="24"/>
      <c r="M121" s="24"/>
    </row>
    <row r="122" spans="2:13" ht="15" customHeight="1" x14ac:dyDescent="0.2">
      <c r="B122" s="417"/>
      <c r="C122" s="415"/>
      <c r="D122" s="415"/>
      <c r="E122" s="415"/>
      <c r="F122" s="415"/>
      <c r="G122" s="416"/>
      <c r="K122" s="24"/>
      <c r="L122" s="24"/>
      <c r="M122" s="24"/>
    </row>
    <row r="123" spans="2:13" ht="15" customHeight="1" x14ac:dyDescent="0.2">
      <c r="B123" s="417"/>
      <c r="C123" s="415"/>
      <c r="D123" s="415"/>
      <c r="E123" s="415"/>
      <c r="F123" s="415"/>
      <c r="G123" s="416"/>
      <c r="H123" s="69"/>
      <c r="I123" s="69"/>
      <c r="J123" s="24"/>
      <c r="K123" s="24"/>
      <c r="L123" s="24"/>
      <c r="M123" s="24"/>
    </row>
    <row r="124" spans="2:13" ht="15" customHeight="1" x14ac:dyDescent="0.2">
      <c r="B124" s="417"/>
      <c r="C124" s="415"/>
      <c r="D124" s="415"/>
      <c r="E124" s="415"/>
      <c r="F124" s="415"/>
      <c r="G124" s="416"/>
    </row>
    <row r="125" spans="2:13" ht="15" customHeight="1" x14ac:dyDescent="0.2">
      <c r="B125" s="417"/>
      <c r="C125" s="415"/>
      <c r="D125" s="415"/>
      <c r="E125" s="415"/>
      <c r="F125" s="415"/>
      <c r="G125" s="416"/>
    </row>
    <row r="126" spans="2:13" x14ac:dyDescent="0.2">
      <c r="B126" s="417"/>
      <c r="C126" s="415"/>
      <c r="D126" s="415"/>
      <c r="E126" s="415"/>
      <c r="F126" s="415"/>
      <c r="G126" s="416"/>
    </row>
    <row r="127" spans="2:13" x14ac:dyDescent="0.2">
      <c r="B127" s="417"/>
      <c r="C127" s="415"/>
      <c r="D127" s="415"/>
      <c r="E127" s="415"/>
      <c r="F127" s="415"/>
      <c r="G127" s="416"/>
    </row>
    <row r="128" spans="2:13" ht="15.75" customHeight="1" x14ac:dyDescent="0.2">
      <c r="B128" s="417"/>
      <c r="C128" s="415"/>
      <c r="D128" s="415"/>
      <c r="E128" s="415"/>
      <c r="F128" s="415"/>
      <c r="G128" s="416"/>
    </row>
    <row r="129" spans="2:32" x14ac:dyDescent="0.2">
      <c r="B129" s="417"/>
      <c r="C129" s="415"/>
      <c r="D129" s="415"/>
      <c r="E129" s="415"/>
      <c r="F129" s="415"/>
      <c r="G129" s="416"/>
    </row>
    <row r="130" spans="2:32" ht="15.75" customHeight="1" x14ac:dyDescent="0.2">
      <c r="B130" s="417"/>
      <c r="C130" s="415"/>
      <c r="D130" s="415"/>
      <c r="E130" s="415"/>
      <c r="F130" s="415"/>
      <c r="G130" s="416"/>
    </row>
    <row r="131" spans="2:32" ht="15.75" customHeight="1" x14ac:dyDescent="0.2">
      <c r="B131" s="417"/>
      <c r="C131" s="415"/>
      <c r="D131" s="415"/>
      <c r="E131" s="415"/>
      <c r="F131" s="415"/>
      <c r="G131" s="416"/>
    </row>
    <row r="132" spans="2:32" x14ac:dyDescent="0.2">
      <c r="B132" s="417"/>
      <c r="C132" s="415"/>
      <c r="D132" s="415"/>
      <c r="E132" s="415"/>
      <c r="F132" s="415"/>
      <c r="G132" s="416"/>
    </row>
    <row r="133" spans="2:32" x14ac:dyDescent="0.2">
      <c r="B133" s="417"/>
      <c r="C133" s="415"/>
      <c r="D133" s="415"/>
      <c r="E133" s="415"/>
      <c r="F133" s="415"/>
      <c r="G133" s="416"/>
    </row>
    <row r="134" spans="2:32" x14ac:dyDescent="0.2">
      <c r="B134" s="417"/>
      <c r="C134" s="415"/>
      <c r="D134" s="415"/>
      <c r="E134" s="415"/>
      <c r="F134" s="415"/>
      <c r="G134" s="416"/>
    </row>
    <row r="135" spans="2:32" x14ac:dyDescent="0.2">
      <c r="B135" s="417"/>
      <c r="C135" s="415"/>
      <c r="D135" s="415"/>
      <c r="E135" s="415"/>
      <c r="F135" s="415"/>
      <c r="G135" s="416"/>
    </row>
    <row r="136" spans="2:32" x14ac:dyDescent="0.2">
      <c r="B136" s="417"/>
      <c r="C136" s="415"/>
      <c r="D136" s="415"/>
      <c r="E136" s="415"/>
      <c r="F136" s="415"/>
      <c r="G136" s="416"/>
    </row>
    <row r="137" spans="2:32" ht="15.75" customHeight="1" x14ac:dyDescent="0.2">
      <c r="B137" s="417"/>
      <c r="C137" s="415"/>
      <c r="D137" s="415"/>
      <c r="E137" s="415"/>
      <c r="F137" s="415"/>
      <c r="G137" s="416"/>
    </row>
    <row r="138" spans="2:32" x14ac:dyDescent="0.2">
      <c r="B138" s="417"/>
      <c r="C138" s="415"/>
      <c r="D138" s="415"/>
      <c r="E138" s="415"/>
      <c r="F138" s="415"/>
      <c r="G138" s="416"/>
    </row>
    <row r="139" spans="2:32" x14ac:dyDescent="0.2">
      <c r="B139" s="417"/>
      <c r="C139" s="415"/>
      <c r="D139" s="415"/>
      <c r="E139" s="415"/>
      <c r="F139" s="415"/>
      <c r="G139" s="416"/>
    </row>
    <row r="140" spans="2:32" ht="15" customHeight="1" x14ac:dyDescent="0.2">
      <c r="B140" s="417"/>
      <c r="C140" s="415"/>
      <c r="D140" s="415"/>
      <c r="E140" s="415"/>
      <c r="F140" s="415"/>
      <c r="G140" s="416"/>
    </row>
    <row r="141" spans="2:32" x14ac:dyDescent="0.2">
      <c r="B141" s="417"/>
      <c r="C141" s="415"/>
      <c r="D141" s="415"/>
      <c r="E141" s="415"/>
      <c r="F141" s="415"/>
      <c r="G141" s="416"/>
      <c r="N141" s="24"/>
      <c r="O141" s="24"/>
      <c r="P141" s="24"/>
      <c r="Q141" s="24"/>
      <c r="R141" s="24"/>
      <c r="S141" s="24"/>
      <c r="T141" s="24"/>
      <c r="U141" s="24"/>
      <c r="V141" s="24"/>
      <c r="W141" s="24"/>
      <c r="X141" s="24"/>
      <c r="Y141" s="24"/>
      <c r="Z141" s="24"/>
      <c r="AA141" s="24"/>
      <c r="AB141" s="24"/>
      <c r="AC141" s="24"/>
      <c r="AD141" s="24"/>
      <c r="AE141" s="24"/>
      <c r="AF141" s="24"/>
    </row>
    <row r="142" spans="2:32" ht="15" customHeight="1" x14ac:dyDescent="0.2">
      <c r="B142" s="417"/>
      <c r="C142" s="415"/>
      <c r="D142" s="415"/>
      <c r="E142" s="415"/>
      <c r="F142" s="415"/>
      <c r="G142" s="416"/>
    </row>
    <row r="143" spans="2:32" ht="15" customHeight="1" x14ac:dyDescent="0.2">
      <c r="B143" s="417"/>
      <c r="C143" s="415"/>
      <c r="D143" s="415"/>
      <c r="E143" s="415"/>
      <c r="F143" s="415"/>
      <c r="G143" s="416"/>
    </row>
    <row r="144" spans="2:32" ht="15" customHeight="1" x14ac:dyDescent="0.2">
      <c r="B144" s="417"/>
      <c r="C144" s="415"/>
      <c r="D144" s="415"/>
      <c r="E144" s="415"/>
      <c r="F144" s="415"/>
      <c r="G144" s="416"/>
    </row>
    <row r="145" spans="2:7" ht="15" customHeight="1" x14ac:dyDescent="0.2">
      <c r="B145" s="417"/>
      <c r="C145" s="415"/>
      <c r="D145" s="415"/>
      <c r="E145" s="415"/>
      <c r="F145" s="415"/>
      <c r="G145" s="416"/>
    </row>
    <row r="146" spans="2:7" x14ac:dyDescent="0.2">
      <c r="B146" s="417"/>
      <c r="C146" s="415"/>
      <c r="D146" s="415"/>
      <c r="E146" s="415"/>
      <c r="F146" s="415"/>
      <c r="G146" s="416"/>
    </row>
    <row r="147" spans="2:7" x14ac:dyDescent="0.2">
      <c r="B147" s="417"/>
      <c r="C147" s="415"/>
      <c r="D147" s="415"/>
      <c r="E147" s="415"/>
      <c r="F147" s="415"/>
      <c r="G147" s="416"/>
    </row>
    <row r="148" spans="2:7" x14ac:dyDescent="0.2">
      <c r="B148" s="417"/>
      <c r="C148" s="415"/>
      <c r="D148" s="415"/>
      <c r="E148" s="415"/>
      <c r="F148" s="415"/>
      <c r="G148" s="416"/>
    </row>
    <row r="149" spans="2:7" x14ac:dyDescent="0.2">
      <c r="B149" s="417"/>
      <c r="C149" s="415"/>
      <c r="D149" s="415"/>
      <c r="E149" s="415"/>
      <c r="F149" s="415"/>
      <c r="G149" s="416"/>
    </row>
    <row r="150" spans="2:7" x14ac:dyDescent="0.2">
      <c r="B150" s="417"/>
      <c r="C150" s="415"/>
      <c r="D150" s="415"/>
      <c r="E150" s="415"/>
      <c r="F150" s="415"/>
      <c r="G150" s="416"/>
    </row>
    <row r="151" spans="2:7" x14ac:dyDescent="0.2">
      <c r="B151" s="417"/>
      <c r="C151" s="415"/>
      <c r="D151" s="415"/>
      <c r="E151" s="415"/>
      <c r="F151" s="415"/>
      <c r="G151" s="416"/>
    </row>
    <row r="152" spans="2:7" x14ac:dyDescent="0.2">
      <c r="B152" s="417"/>
      <c r="C152" s="415"/>
      <c r="D152" s="415"/>
      <c r="E152" s="415"/>
      <c r="F152" s="415"/>
      <c r="G152" s="416"/>
    </row>
    <row r="153" spans="2:7" x14ac:dyDescent="0.2">
      <c r="B153" s="417"/>
      <c r="C153" s="415"/>
      <c r="D153" s="415"/>
      <c r="E153" s="415"/>
      <c r="F153" s="415"/>
      <c r="G153" s="416"/>
    </row>
    <row r="154" spans="2:7" x14ac:dyDescent="0.2">
      <c r="B154" s="417"/>
      <c r="C154" s="415"/>
      <c r="D154" s="415"/>
      <c r="E154" s="415"/>
      <c r="F154" s="415"/>
      <c r="G154" s="416"/>
    </row>
    <row r="155" spans="2:7" x14ac:dyDescent="0.2">
      <c r="B155" s="417"/>
      <c r="C155" s="415"/>
      <c r="D155" s="415"/>
      <c r="E155" s="415"/>
      <c r="F155" s="415"/>
      <c r="G155" s="416"/>
    </row>
    <row r="156" spans="2:7" x14ac:dyDescent="0.2">
      <c r="B156" s="417"/>
      <c r="C156" s="415"/>
      <c r="D156" s="415"/>
      <c r="E156" s="415"/>
      <c r="F156" s="415"/>
      <c r="G156" s="416"/>
    </row>
    <row r="157" spans="2:7" x14ac:dyDescent="0.2">
      <c r="B157" s="417"/>
      <c r="C157" s="415"/>
      <c r="D157" s="415"/>
      <c r="E157" s="415"/>
      <c r="F157" s="415"/>
      <c r="G157" s="416"/>
    </row>
    <row r="158" spans="2:7" x14ac:dyDescent="0.2">
      <c r="B158" s="417"/>
      <c r="C158" s="415"/>
      <c r="D158" s="415"/>
      <c r="E158" s="415"/>
      <c r="F158" s="415"/>
      <c r="G158" s="416"/>
    </row>
    <row r="159" spans="2:7" x14ac:dyDescent="0.2">
      <c r="B159" s="417"/>
      <c r="C159" s="415"/>
      <c r="D159" s="415"/>
      <c r="E159" s="415"/>
      <c r="F159" s="415"/>
      <c r="G159" s="416"/>
    </row>
    <row r="160" spans="2:7" x14ac:dyDescent="0.2">
      <c r="B160" s="417"/>
      <c r="C160" s="415"/>
      <c r="D160" s="415"/>
      <c r="E160" s="415"/>
      <c r="F160" s="415"/>
      <c r="G160" s="416"/>
    </row>
    <row r="161" spans="2:7" x14ac:dyDescent="0.2">
      <c r="B161" s="417"/>
      <c r="C161" s="415"/>
      <c r="D161" s="415"/>
      <c r="E161" s="415"/>
      <c r="F161" s="415"/>
      <c r="G161" s="416"/>
    </row>
    <row r="162" spans="2:7" x14ac:dyDescent="0.2">
      <c r="B162" s="417"/>
      <c r="C162" s="415"/>
      <c r="D162" s="415"/>
      <c r="E162" s="415"/>
      <c r="F162" s="415"/>
      <c r="G162" s="416"/>
    </row>
    <row r="163" spans="2:7" x14ac:dyDescent="0.2">
      <c r="B163" s="417"/>
      <c r="C163" s="415"/>
      <c r="D163" s="415"/>
      <c r="E163" s="415"/>
      <c r="F163" s="415"/>
      <c r="G163" s="416"/>
    </row>
    <row r="164" spans="2:7" x14ac:dyDescent="0.2">
      <c r="B164" s="417"/>
      <c r="C164" s="415"/>
      <c r="D164" s="415"/>
      <c r="E164" s="415"/>
      <c r="F164" s="415"/>
      <c r="G164" s="416"/>
    </row>
    <row r="165" spans="2:7" x14ac:dyDescent="0.2">
      <c r="B165" s="417"/>
      <c r="C165" s="415"/>
      <c r="D165" s="415"/>
      <c r="E165" s="415"/>
      <c r="F165" s="415"/>
      <c r="G165" s="416"/>
    </row>
    <row r="166" spans="2:7" x14ac:dyDescent="0.2">
      <c r="B166" s="417"/>
      <c r="C166" s="415"/>
      <c r="D166" s="415"/>
      <c r="E166" s="415"/>
      <c r="F166" s="415"/>
      <c r="G166" s="416"/>
    </row>
    <row r="167" spans="2:7" x14ac:dyDescent="0.2">
      <c r="B167" s="417"/>
      <c r="C167" s="415"/>
      <c r="D167" s="415"/>
      <c r="E167" s="415"/>
      <c r="F167" s="415"/>
      <c r="G167" s="416"/>
    </row>
    <row r="168" spans="2:7" x14ac:dyDescent="0.2">
      <c r="B168" s="417"/>
      <c r="C168" s="415"/>
      <c r="D168" s="415"/>
      <c r="E168" s="415"/>
      <c r="F168" s="415"/>
      <c r="G168" s="416"/>
    </row>
    <row r="169" spans="2:7" x14ac:dyDescent="0.2">
      <c r="B169" s="417"/>
      <c r="C169" s="415"/>
      <c r="D169" s="415"/>
      <c r="E169" s="415"/>
      <c r="F169" s="415"/>
      <c r="G169" s="416"/>
    </row>
    <row r="170" spans="2:7" x14ac:dyDescent="0.2">
      <c r="B170" s="417"/>
      <c r="C170" s="415"/>
      <c r="D170" s="415"/>
      <c r="E170" s="415"/>
      <c r="F170" s="415"/>
      <c r="G170" s="416"/>
    </row>
    <row r="171" spans="2:7" x14ac:dyDescent="0.2">
      <c r="B171" s="417"/>
      <c r="C171" s="415"/>
      <c r="D171" s="415"/>
      <c r="E171" s="415"/>
      <c r="F171" s="415"/>
      <c r="G171" s="416"/>
    </row>
    <row r="172" spans="2:7" x14ac:dyDescent="0.2">
      <c r="B172" s="417"/>
      <c r="C172" s="415"/>
      <c r="D172" s="415"/>
      <c r="E172" s="415"/>
      <c r="F172" s="415"/>
      <c r="G172" s="416"/>
    </row>
    <row r="173" spans="2:7" x14ac:dyDescent="0.2">
      <c r="B173" s="417"/>
      <c r="C173" s="415"/>
      <c r="D173" s="415"/>
      <c r="E173" s="415"/>
      <c r="F173" s="415"/>
      <c r="G173" s="416"/>
    </row>
    <row r="174" spans="2:7" x14ac:dyDescent="0.2">
      <c r="B174" s="417"/>
      <c r="C174" s="415"/>
      <c r="D174" s="415"/>
      <c r="E174" s="415"/>
      <c r="F174" s="415"/>
      <c r="G174" s="416"/>
    </row>
    <row r="175" spans="2:7" x14ac:dyDescent="0.2">
      <c r="B175" s="417"/>
      <c r="C175" s="415"/>
      <c r="D175" s="415"/>
      <c r="E175" s="415"/>
      <c r="F175" s="415"/>
      <c r="G175" s="416"/>
    </row>
    <row r="176" spans="2:7" x14ac:dyDescent="0.2">
      <c r="B176" s="417"/>
      <c r="C176" s="415"/>
      <c r="D176" s="415"/>
      <c r="E176" s="415"/>
      <c r="F176" s="415"/>
      <c r="G176" s="416"/>
    </row>
    <row r="177" spans="2:7" x14ac:dyDescent="0.2">
      <c r="B177" s="417"/>
      <c r="C177" s="415"/>
      <c r="D177" s="415"/>
      <c r="E177" s="415"/>
      <c r="F177" s="415"/>
      <c r="G177" s="416"/>
    </row>
    <row r="178" spans="2:7" x14ac:dyDescent="0.2">
      <c r="B178" s="417"/>
      <c r="C178" s="415"/>
      <c r="D178" s="415"/>
      <c r="E178" s="415"/>
      <c r="F178" s="415"/>
      <c r="G178" s="416"/>
    </row>
    <row r="179" spans="2:7" x14ac:dyDescent="0.2">
      <c r="B179" s="417"/>
      <c r="C179" s="415"/>
      <c r="D179" s="415"/>
      <c r="E179" s="415"/>
      <c r="F179" s="415"/>
      <c r="G179" s="416"/>
    </row>
    <row r="180" spans="2:7" x14ac:dyDescent="0.2">
      <c r="B180" s="417"/>
      <c r="C180" s="415"/>
      <c r="D180" s="415"/>
      <c r="E180" s="415"/>
      <c r="F180" s="415"/>
      <c r="G180" s="416"/>
    </row>
    <row r="181" spans="2:7" x14ac:dyDescent="0.2">
      <c r="B181" s="417"/>
      <c r="C181" s="415"/>
      <c r="D181" s="415"/>
      <c r="E181" s="415"/>
      <c r="F181" s="415"/>
      <c r="G181" s="416"/>
    </row>
    <row r="182" spans="2:7" x14ac:dyDescent="0.2">
      <c r="B182" s="417"/>
      <c r="C182" s="415"/>
      <c r="D182" s="415"/>
      <c r="E182" s="415"/>
      <c r="F182" s="415"/>
      <c r="G182" s="416"/>
    </row>
    <row r="183" spans="2:7" x14ac:dyDescent="0.2">
      <c r="B183" s="417"/>
      <c r="C183" s="415"/>
      <c r="D183" s="415"/>
      <c r="E183" s="415"/>
      <c r="F183" s="415"/>
      <c r="G183" s="416"/>
    </row>
    <row r="184" spans="2:7" x14ac:dyDescent="0.2">
      <c r="B184" s="417"/>
      <c r="C184" s="415"/>
      <c r="D184" s="415"/>
      <c r="E184" s="415"/>
      <c r="F184" s="415"/>
      <c r="G184" s="416"/>
    </row>
    <row r="185" spans="2:7" x14ac:dyDescent="0.2">
      <c r="B185" s="417"/>
      <c r="C185" s="415"/>
      <c r="D185" s="415"/>
      <c r="E185" s="415"/>
      <c r="F185" s="415"/>
      <c r="G185" s="416"/>
    </row>
    <row r="186" spans="2:7" x14ac:dyDescent="0.2">
      <c r="B186" s="417"/>
      <c r="C186" s="415"/>
      <c r="D186" s="415"/>
      <c r="E186" s="415"/>
      <c r="F186" s="415"/>
      <c r="G186" s="416"/>
    </row>
    <row r="187" spans="2:7" x14ac:dyDescent="0.2">
      <c r="B187" s="417"/>
      <c r="C187" s="415"/>
      <c r="D187" s="415"/>
      <c r="E187" s="415"/>
      <c r="F187" s="415"/>
      <c r="G187" s="416"/>
    </row>
    <row r="188" spans="2:7" x14ac:dyDescent="0.2">
      <c r="B188" s="417"/>
      <c r="C188" s="415"/>
      <c r="D188" s="415"/>
      <c r="E188" s="415"/>
      <c r="F188" s="415"/>
      <c r="G188" s="416"/>
    </row>
    <row r="189" spans="2:7" x14ac:dyDescent="0.2">
      <c r="B189" s="417"/>
      <c r="C189" s="415"/>
      <c r="D189" s="415"/>
      <c r="E189" s="415"/>
      <c r="F189" s="415"/>
      <c r="G189" s="416"/>
    </row>
    <row r="190" spans="2:7" x14ac:dyDescent="0.2">
      <c r="B190" s="417"/>
      <c r="C190" s="415"/>
      <c r="D190" s="415"/>
      <c r="E190" s="415"/>
      <c r="F190" s="415"/>
      <c r="G190" s="416"/>
    </row>
    <row r="191" spans="2:7" x14ac:dyDescent="0.2">
      <c r="B191" s="417"/>
      <c r="C191" s="415"/>
      <c r="D191" s="415"/>
      <c r="E191" s="415"/>
      <c r="F191" s="415"/>
      <c r="G191" s="416"/>
    </row>
    <row r="192" spans="2:7" x14ac:dyDescent="0.2">
      <c r="B192" s="417"/>
      <c r="C192" s="415"/>
      <c r="D192" s="415"/>
      <c r="E192" s="415"/>
      <c r="F192" s="415"/>
      <c r="G192" s="416"/>
    </row>
    <row r="193" spans="2:7" x14ac:dyDescent="0.2">
      <c r="B193" s="417"/>
      <c r="C193" s="415"/>
      <c r="D193" s="415"/>
      <c r="E193" s="415"/>
      <c r="F193" s="415"/>
      <c r="G193" s="416"/>
    </row>
    <row r="194" spans="2:7" x14ac:dyDescent="0.2">
      <c r="B194" s="417"/>
      <c r="C194" s="415"/>
      <c r="D194" s="415"/>
      <c r="E194" s="415"/>
      <c r="F194" s="415"/>
      <c r="G194" s="416"/>
    </row>
    <row r="195" spans="2:7" x14ac:dyDescent="0.2">
      <c r="B195" s="417"/>
      <c r="C195" s="415"/>
      <c r="D195" s="415"/>
      <c r="E195" s="415"/>
      <c r="F195" s="415"/>
      <c r="G195" s="416"/>
    </row>
    <row r="196" spans="2:7" x14ac:dyDescent="0.2">
      <c r="B196" s="417"/>
      <c r="C196" s="415"/>
      <c r="D196" s="415"/>
      <c r="E196" s="415"/>
      <c r="F196" s="415"/>
      <c r="G196" s="416"/>
    </row>
    <row r="197" spans="2:7" x14ac:dyDescent="0.2">
      <c r="B197" s="417"/>
      <c r="C197" s="415"/>
      <c r="D197" s="415"/>
      <c r="E197" s="415"/>
      <c r="F197" s="415"/>
      <c r="G197" s="416"/>
    </row>
    <row r="198" spans="2:7" x14ac:dyDescent="0.2">
      <c r="B198" s="417"/>
      <c r="C198" s="415"/>
      <c r="D198" s="415"/>
      <c r="E198" s="415"/>
      <c r="F198" s="415"/>
      <c r="G198" s="416"/>
    </row>
    <row r="199" spans="2:7" x14ac:dyDescent="0.2">
      <c r="B199" s="417"/>
      <c r="C199" s="415"/>
      <c r="D199" s="415"/>
      <c r="E199" s="415"/>
      <c r="F199" s="415"/>
      <c r="G199" s="416"/>
    </row>
    <row r="200" spans="2:7" x14ac:dyDescent="0.2">
      <c r="B200" s="417"/>
      <c r="C200" s="415"/>
      <c r="D200" s="415"/>
      <c r="E200" s="415"/>
      <c r="F200" s="415"/>
      <c r="G200" s="416"/>
    </row>
    <row r="201" spans="2:7" x14ac:dyDescent="0.2">
      <c r="B201" s="417"/>
      <c r="C201" s="415"/>
      <c r="D201" s="415"/>
      <c r="E201" s="415"/>
      <c r="F201" s="415"/>
      <c r="G201" s="416"/>
    </row>
    <row r="202" spans="2:7" x14ac:dyDescent="0.2">
      <c r="B202" s="417"/>
      <c r="C202" s="415"/>
      <c r="D202" s="415"/>
      <c r="E202" s="415"/>
      <c r="F202" s="415"/>
      <c r="G202" s="416"/>
    </row>
    <row r="203" spans="2:7" x14ac:dyDescent="0.2">
      <c r="B203" s="417"/>
      <c r="C203" s="415"/>
      <c r="D203" s="415"/>
      <c r="E203" s="415"/>
      <c r="F203" s="415"/>
      <c r="G203" s="416"/>
    </row>
    <row r="204" spans="2:7" x14ac:dyDescent="0.2">
      <c r="B204" s="417"/>
      <c r="C204" s="415"/>
      <c r="D204" s="415"/>
      <c r="E204" s="415"/>
      <c r="F204" s="415"/>
      <c r="G204" s="416"/>
    </row>
    <row r="205" spans="2:7" x14ac:dyDescent="0.2">
      <c r="B205" s="417"/>
      <c r="C205" s="415"/>
      <c r="D205" s="415"/>
      <c r="E205" s="415"/>
      <c r="F205" s="415"/>
      <c r="G205" s="416"/>
    </row>
    <row r="206" spans="2:7" x14ac:dyDescent="0.2">
      <c r="B206" s="417"/>
      <c r="C206" s="415"/>
      <c r="D206" s="415"/>
      <c r="E206" s="415"/>
      <c r="F206" s="415"/>
      <c r="G206" s="416"/>
    </row>
    <row r="207" spans="2:7" x14ac:dyDescent="0.2">
      <c r="B207" s="417"/>
      <c r="C207" s="415"/>
      <c r="D207" s="415"/>
      <c r="E207" s="415"/>
      <c r="F207" s="415"/>
      <c r="G207" s="416"/>
    </row>
    <row r="208" spans="2:7" x14ac:dyDescent="0.2">
      <c r="B208" s="417"/>
      <c r="C208" s="415"/>
      <c r="D208" s="415"/>
      <c r="E208" s="415"/>
      <c r="F208" s="415"/>
      <c r="G208" s="416"/>
    </row>
    <row r="209" spans="2:7" x14ac:dyDescent="0.2">
      <c r="B209" s="417"/>
      <c r="C209" s="415"/>
      <c r="D209" s="415"/>
      <c r="E209" s="415"/>
      <c r="F209" s="415"/>
      <c r="G209" s="416"/>
    </row>
    <row r="210" spans="2:7" x14ac:dyDescent="0.2">
      <c r="B210" s="417"/>
      <c r="C210" s="415"/>
      <c r="D210" s="415"/>
      <c r="E210" s="415"/>
      <c r="F210" s="415"/>
      <c r="G210" s="416"/>
    </row>
    <row r="211" spans="2:7" ht="15.75" thickBot="1" x14ac:dyDescent="0.25">
      <c r="B211" s="418"/>
      <c r="C211" s="419"/>
      <c r="D211" s="419"/>
      <c r="E211" s="419"/>
      <c r="F211" s="419"/>
      <c r="G211" s="420"/>
    </row>
    <row r="226" ht="12.75" customHeight="1" x14ac:dyDescent="0.2"/>
  </sheetData>
  <sheetProtection password="EF0D" sheet="1" objects="1" scenarios="1"/>
  <mergeCells count="10">
    <mergeCell ref="B2:G2"/>
    <mergeCell ref="B3:G4"/>
    <mergeCell ref="B48:G73"/>
    <mergeCell ref="B8:G14"/>
    <mergeCell ref="B15:G15"/>
    <mergeCell ref="B105:G211"/>
    <mergeCell ref="B104:G104"/>
    <mergeCell ref="B74:G74"/>
    <mergeCell ref="B47:G47"/>
    <mergeCell ref="B7:F7"/>
  </mergeCells>
  <pageMargins left="0.70866141732283472" right="0.70866141732283472" top="0.74803149606299213" bottom="0.74803149606299213" header="0.31496062992125984" footer="0.31496062992125984"/>
  <pageSetup paperSize="9" scale="69" fitToHeight="0" orientation="landscape" r:id="rId1"/>
  <headerFooter>
    <oddHeader>&amp;A</oddHeader>
    <oddFooter>Sida &amp;P av &amp;N</oddFooter>
  </headerFooter>
  <rowBreaks count="7" manualBreakCount="7">
    <brk id="14" max="16383" man="1"/>
    <brk id="45" max="16383" man="1"/>
    <brk id="73" max="16383" man="1"/>
    <brk id="103" max="16383" man="1"/>
    <brk id="127" max="16383" man="1"/>
    <brk id="152" max="16383" man="1"/>
    <brk id="178"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autoPageBreaks="0" fitToPage="1"/>
  </sheetPr>
  <dimension ref="A1:AI669"/>
  <sheetViews>
    <sheetView showGridLines="0" tabSelected="1" zoomScale="70" zoomScaleNormal="70" zoomScaleSheetLayoutView="10" workbookViewId="0">
      <pane ySplit="9" topLeftCell="A619" activePane="bottomLeft" state="frozen"/>
      <selection activeCell="G36" sqref="G36:I36"/>
      <selection pane="bottomLeft" activeCell="D182" sqref="D182"/>
    </sheetView>
  </sheetViews>
  <sheetFormatPr defaultRowHeight="15.75" x14ac:dyDescent="0.25"/>
  <cols>
    <col min="1" max="1" width="2.7109375" style="54" customWidth="1"/>
    <col min="2" max="2" width="13.140625" style="193" customWidth="1"/>
    <col min="3" max="3" width="31.140625" style="193" customWidth="1"/>
    <col min="4" max="4" width="74.140625" style="192" customWidth="1"/>
    <col min="5" max="5" width="27.28515625" style="193" customWidth="1"/>
    <col min="6" max="6" width="24.42578125" style="1" customWidth="1"/>
    <col min="7" max="7" width="19.28515625" style="119" customWidth="1"/>
    <col min="8" max="8" width="22.140625" style="1" customWidth="1"/>
    <col min="9" max="9" width="21.28515625" style="193" customWidth="1"/>
    <col min="10" max="10" width="22.42578125" style="1" customWidth="1"/>
    <col min="11" max="11" width="23.28515625" style="1" customWidth="1"/>
    <col min="12" max="12" width="12.85546875" style="115" customWidth="1"/>
    <col min="13" max="13" width="11.42578125" style="116" customWidth="1"/>
    <col min="14" max="14" width="9.140625" style="116"/>
    <col min="15" max="16384" width="9.140625" style="1"/>
  </cols>
  <sheetData>
    <row r="1" spans="2:35" s="54" customFormat="1" thickBot="1" x14ac:dyDescent="0.3">
      <c r="B1" s="55" t="s">
        <v>1292</v>
      </c>
      <c r="M1" s="108"/>
      <c r="N1" s="108"/>
    </row>
    <row r="2" spans="2:35" ht="16.5" customHeight="1" thickBot="1" x14ac:dyDescent="0.3">
      <c r="B2" s="109" t="s">
        <v>21</v>
      </c>
      <c r="C2" s="110"/>
      <c r="D2" s="111"/>
      <c r="E2" s="112"/>
      <c r="F2" s="273" t="s">
        <v>1444</v>
      </c>
      <c r="G2" s="113"/>
      <c r="H2" s="113"/>
      <c r="I2" s="113"/>
      <c r="J2" s="113"/>
      <c r="K2" s="114"/>
      <c r="O2" s="117"/>
      <c r="P2" s="13"/>
      <c r="Q2" s="13"/>
      <c r="R2" s="13"/>
      <c r="S2" s="13"/>
      <c r="T2" s="13"/>
      <c r="U2" s="13"/>
      <c r="V2" s="13"/>
    </row>
    <row r="3" spans="2:35" ht="16.5" customHeight="1" thickBot="1" x14ac:dyDescent="0.3">
      <c r="B3" s="462" t="s">
        <v>1451</v>
      </c>
      <c r="C3" s="331"/>
      <c r="D3" s="463"/>
      <c r="E3" s="118"/>
      <c r="F3" s="78" t="s">
        <v>1424</v>
      </c>
      <c r="G3" s="78"/>
      <c r="H3" s="78"/>
      <c r="I3" s="78"/>
      <c r="J3" s="78"/>
      <c r="K3" s="79"/>
      <c r="O3" s="24"/>
    </row>
    <row r="4" spans="2:35" ht="15.75" customHeight="1" thickBot="1" x14ac:dyDescent="0.3">
      <c r="B4" s="462"/>
      <c r="C4" s="331"/>
      <c r="D4" s="463"/>
      <c r="E4" s="1"/>
      <c r="H4" s="119"/>
      <c r="I4" s="119"/>
      <c r="J4" s="119"/>
      <c r="K4" s="119"/>
      <c r="L4" s="120"/>
    </row>
    <row r="5" spans="2:35" ht="12.75" customHeight="1" thickBot="1" x14ac:dyDescent="0.3">
      <c r="B5" s="462"/>
      <c r="C5" s="331"/>
      <c r="D5" s="463"/>
      <c r="E5" s="448" t="str">
        <f>IF(AND(SUM(M:M)=0,SUM(N:N)=0),"Samtliga nödvändiga celler i detta arbetsblad är ifyllda","Det finns krav eller tilldelningskriterier som ej är besvarade i arbetsbladet")</f>
        <v>Det finns krav eller tilldelningskriterier som ej är besvarade i arbetsbladet</v>
      </c>
      <c r="F5" s="449"/>
      <c r="G5" s="450"/>
      <c r="H5" s="119"/>
      <c r="I5" s="119"/>
      <c r="J5" s="119"/>
      <c r="K5" s="119"/>
      <c r="L5" s="120"/>
      <c r="M5" s="121"/>
    </row>
    <row r="6" spans="2:35" ht="21" customHeight="1" thickBot="1" x14ac:dyDescent="0.3">
      <c r="B6" s="462"/>
      <c r="C6" s="331"/>
      <c r="D6" s="463"/>
      <c r="E6" s="451"/>
      <c r="F6" s="452"/>
      <c r="G6" s="453"/>
      <c r="H6" s="116"/>
      <c r="I6" s="122" t="s">
        <v>19</v>
      </c>
      <c r="J6" s="123">
        <f>SUM(J11:J660)</f>
        <v>0</v>
      </c>
      <c r="K6" s="123">
        <f>SUM(K11:K660)</f>
        <v>0</v>
      </c>
    </row>
    <row r="7" spans="2:35" ht="34.5" customHeight="1" thickBot="1" x14ac:dyDescent="0.3">
      <c r="B7" s="464"/>
      <c r="C7" s="465"/>
      <c r="D7" s="466"/>
      <c r="E7" s="454"/>
      <c r="F7" s="455"/>
      <c r="G7" s="456"/>
      <c r="H7" s="116"/>
      <c r="I7" s="122" t="s">
        <v>1276</v>
      </c>
      <c r="J7" s="280">
        <f>J6/SUM(I11:I660)</f>
        <v>0</v>
      </c>
      <c r="K7" s="280">
        <f>K6/SUM(G11:G660)</f>
        <v>0</v>
      </c>
    </row>
    <row r="8" spans="2:35" ht="6" customHeight="1" thickBot="1" x14ac:dyDescent="0.3">
      <c r="B8" s="124"/>
      <c r="C8" s="124"/>
      <c r="D8" s="124"/>
      <c r="E8" s="124"/>
      <c r="F8" s="124"/>
      <c r="G8" s="124"/>
      <c r="H8" s="115"/>
      <c r="I8" s="125"/>
      <c r="J8" s="126"/>
      <c r="K8" s="126"/>
    </row>
    <row r="9" spans="2:35" ht="68.25" customHeight="1" thickBot="1" x14ac:dyDescent="0.3">
      <c r="B9" s="127" t="s">
        <v>16</v>
      </c>
      <c r="C9" s="127" t="s">
        <v>1445</v>
      </c>
      <c r="D9" s="127" t="s">
        <v>1374</v>
      </c>
      <c r="E9" s="127" t="s">
        <v>1446</v>
      </c>
      <c r="F9" s="127" t="s">
        <v>1447</v>
      </c>
      <c r="G9" s="127" t="s">
        <v>1439</v>
      </c>
      <c r="H9" s="127" t="s">
        <v>1448</v>
      </c>
      <c r="I9" s="127" t="s">
        <v>1440</v>
      </c>
      <c r="J9" s="128" t="s">
        <v>1375</v>
      </c>
      <c r="K9" s="128" t="s">
        <v>1376</v>
      </c>
      <c r="M9" s="129"/>
      <c r="N9" s="129"/>
      <c r="O9" s="24"/>
      <c r="Q9" s="24"/>
      <c r="S9" s="24"/>
      <c r="T9" s="24"/>
      <c r="U9" s="24"/>
      <c r="V9" s="24"/>
      <c r="W9" s="24"/>
      <c r="X9" s="24"/>
      <c r="Y9" s="24"/>
      <c r="Z9" s="24"/>
      <c r="AA9" s="24"/>
      <c r="AB9" s="24"/>
      <c r="AC9" s="24"/>
      <c r="AD9" s="24"/>
      <c r="AE9" s="24"/>
      <c r="AF9" s="24"/>
      <c r="AG9" s="24"/>
      <c r="AH9" s="24"/>
      <c r="AI9" s="24"/>
    </row>
    <row r="10" spans="2:35" ht="50.1" customHeight="1" thickBot="1" x14ac:dyDescent="0.3">
      <c r="B10" s="471" t="s">
        <v>47</v>
      </c>
      <c r="C10" s="472"/>
      <c r="D10" s="130"/>
      <c r="E10" s="131"/>
      <c r="F10" s="132"/>
      <c r="G10" s="131"/>
      <c r="H10" s="132"/>
      <c r="I10" s="131"/>
      <c r="J10" s="133"/>
      <c r="K10" s="131"/>
      <c r="M10" s="129"/>
      <c r="N10" s="129"/>
      <c r="O10" s="24"/>
      <c r="P10" s="24"/>
      <c r="Q10" s="24"/>
      <c r="R10" s="24"/>
      <c r="S10" s="24"/>
      <c r="T10" s="24"/>
      <c r="U10" s="24"/>
      <c r="V10" s="24"/>
      <c r="W10" s="24"/>
      <c r="X10" s="24"/>
      <c r="Y10" s="24"/>
      <c r="Z10" s="24"/>
      <c r="AA10" s="24"/>
      <c r="AB10" s="24"/>
      <c r="AC10" s="24"/>
      <c r="AD10" s="24"/>
      <c r="AE10" s="24"/>
      <c r="AF10" s="24"/>
      <c r="AG10" s="24"/>
      <c r="AH10" s="24"/>
      <c r="AI10" s="24"/>
    </row>
    <row r="11" spans="2:35" ht="65.099999999999994" customHeight="1" x14ac:dyDescent="0.25">
      <c r="B11" s="27" t="s">
        <v>48</v>
      </c>
      <c r="C11" s="27" t="s">
        <v>1379</v>
      </c>
      <c r="D11" s="28" t="s">
        <v>49</v>
      </c>
      <c r="E11" s="27" t="s">
        <v>0</v>
      </c>
      <c r="F11" s="134"/>
      <c r="G11" s="135"/>
      <c r="H11" s="134"/>
      <c r="I11" s="136">
        <v>1</v>
      </c>
      <c r="J11" s="137">
        <f>IF(F11="Ja",IF(H11="Ja",I11,0),0)</f>
        <v>0</v>
      </c>
      <c r="K11" s="138">
        <f>IF(F11="Ja",IF(H11="Ja",G11,G11),0)</f>
        <v>0</v>
      </c>
      <c r="L11" s="139"/>
      <c r="M11" s="129">
        <f t="shared" ref="M11:M74" si="0">IF(F11="Ja",0,1)</f>
        <v>1</v>
      </c>
      <c r="N11" s="129">
        <f>IF(AND(F11="Ja",H11=""),1,0)</f>
        <v>0</v>
      </c>
      <c r="O11" s="139"/>
      <c r="P11" s="139"/>
      <c r="Q11" s="24"/>
      <c r="R11" s="24"/>
      <c r="S11" s="24"/>
      <c r="T11" s="24"/>
      <c r="U11" s="24"/>
      <c r="V11" s="24"/>
      <c r="W11" s="24"/>
      <c r="X11" s="24"/>
      <c r="Y11" s="24"/>
      <c r="Z11" s="24"/>
      <c r="AA11" s="24"/>
      <c r="AB11" s="24"/>
      <c r="AC11" s="24"/>
      <c r="AD11" s="24"/>
      <c r="AE11" s="24"/>
      <c r="AF11" s="24"/>
      <c r="AG11" s="24"/>
      <c r="AH11" s="24"/>
      <c r="AI11" s="24"/>
    </row>
    <row r="12" spans="2:35" ht="65.099999999999994" customHeight="1" x14ac:dyDescent="0.25">
      <c r="B12" s="27" t="s">
        <v>50</v>
      </c>
      <c r="C12" s="27" t="s">
        <v>1379</v>
      </c>
      <c r="D12" s="28" t="s">
        <v>51</v>
      </c>
      <c r="E12" s="27" t="s">
        <v>0</v>
      </c>
      <c r="F12" s="134"/>
      <c r="G12" s="135"/>
      <c r="H12" s="134"/>
      <c r="I12" s="136">
        <v>1</v>
      </c>
      <c r="J12" s="137">
        <f t="shared" ref="J12:J75" si="1">IF(F12="Ja",IF(H12="Ja",I12,0),0)</f>
        <v>0</v>
      </c>
      <c r="K12" s="138">
        <f t="shared" ref="K12:K75" si="2">IF(F12="Ja",IF(H12="Ja",G12,G12),0)</f>
        <v>0</v>
      </c>
      <c r="L12" s="139"/>
      <c r="M12" s="129">
        <f t="shared" si="0"/>
        <v>1</v>
      </c>
      <c r="N12" s="129">
        <f t="shared" ref="N12:N75" si="3">IF(AND(F12="Ja",H12=""),1,0)</f>
        <v>0</v>
      </c>
      <c r="O12" s="139"/>
      <c r="P12" s="139"/>
      <c r="Q12" s="24"/>
      <c r="R12" s="24"/>
      <c r="S12" s="24"/>
      <c r="T12" s="24"/>
      <c r="U12" s="24"/>
      <c r="V12" s="24"/>
      <c r="W12" s="24"/>
      <c r="X12" s="24"/>
      <c r="Y12" s="24"/>
      <c r="Z12" s="24"/>
      <c r="AA12" s="24"/>
      <c r="AB12" s="24"/>
      <c r="AC12" s="24"/>
      <c r="AD12" s="24"/>
      <c r="AE12" s="24"/>
      <c r="AF12" s="24"/>
      <c r="AG12" s="24"/>
      <c r="AH12" s="24"/>
      <c r="AI12" s="24"/>
    </row>
    <row r="13" spans="2:35" ht="65.099999999999994" customHeight="1" x14ac:dyDescent="0.25">
      <c r="B13" s="27" t="s">
        <v>52</v>
      </c>
      <c r="C13" s="27" t="s">
        <v>1379</v>
      </c>
      <c r="D13" s="28" t="s">
        <v>53</v>
      </c>
      <c r="E13" s="27" t="s">
        <v>0</v>
      </c>
      <c r="F13" s="134"/>
      <c r="G13" s="135"/>
      <c r="H13" s="134"/>
      <c r="I13" s="136">
        <v>1</v>
      </c>
      <c r="J13" s="137">
        <f t="shared" si="1"/>
        <v>0</v>
      </c>
      <c r="K13" s="138">
        <f t="shared" si="2"/>
        <v>0</v>
      </c>
      <c r="L13" s="139"/>
      <c r="M13" s="129">
        <f t="shared" si="0"/>
        <v>1</v>
      </c>
      <c r="N13" s="129">
        <f t="shared" si="3"/>
        <v>0</v>
      </c>
      <c r="O13" s="139"/>
      <c r="P13" s="139"/>
      <c r="Q13" s="24"/>
      <c r="R13" s="24"/>
      <c r="S13" s="24"/>
      <c r="T13" s="24"/>
      <c r="U13" s="24"/>
      <c r="V13" s="24"/>
      <c r="W13" s="24"/>
      <c r="X13" s="24"/>
      <c r="Y13" s="24"/>
      <c r="Z13" s="24"/>
      <c r="AA13" s="24"/>
      <c r="AB13" s="24"/>
      <c r="AC13" s="24"/>
      <c r="AD13" s="24"/>
      <c r="AE13" s="24"/>
      <c r="AF13" s="24"/>
      <c r="AG13" s="24"/>
      <c r="AH13" s="24"/>
      <c r="AI13" s="24"/>
    </row>
    <row r="14" spans="2:35" ht="65.099999999999994" customHeight="1" x14ac:dyDescent="0.25">
      <c r="B14" s="27" t="s">
        <v>54</v>
      </c>
      <c r="C14" s="27" t="s">
        <v>1379</v>
      </c>
      <c r="D14" s="28" t="s">
        <v>55</v>
      </c>
      <c r="E14" s="27" t="s">
        <v>0</v>
      </c>
      <c r="F14" s="134"/>
      <c r="G14" s="135"/>
      <c r="H14" s="134"/>
      <c r="I14" s="136">
        <v>1</v>
      </c>
      <c r="J14" s="137">
        <f t="shared" si="1"/>
        <v>0</v>
      </c>
      <c r="K14" s="138">
        <f t="shared" si="2"/>
        <v>0</v>
      </c>
      <c r="L14" s="139"/>
      <c r="M14" s="129">
        <f t="shared" si="0"/>
        <v>1</v>
      </c>
      <c r="N14" s="129">
        <f t="shared" si="3"/>
        <v>0</v>
      </c>
      <c r="O14" s="139"/>
      <c r="P14" s="139"/>
      <c r="Q14" s="24"/>
      <c r="R14" s="24"/>
      <c r="S14" s="24"/>
      <c r="T14" s="24"/>
      <c r="U14" s="24"/>
      <c r="V14" s="24"/>
      <c r="W14" s="24"/>
      <c r="X14" s="24"/>
      <c r="Y14" s="24"/>
      <c r="Z14" s="24"/>
      <c r="AA14" s="24"/>
      <c r="AB14" s="24"/>
      <c r="AC14" s="24"/>
      <c r="AD14" s="24"/>
      <c r="AE14" s="24"/>
      <c r="AF14" s="24"/>
      <c r="AG14" s="24"/>
      <c r="AH14" s="24"/>
      <c r="AI14" s="24"/>
    </row>
    <row r="15" spans="2:35" ht="65.099999999999994" customHeight="1" x14ac:dyDescent="0.25">
      <c r="B15" s="27" t="s">
        <v>56</v>
      </c>
      <c r="C15" s="27" t="s">
        <v>1379</v>
      </c>
      <c r="D15" s="28" t="s">
        <v>57</v>
      </c>
      <c r="E15" s="27" t="s">
        <v>0</v>
      </c>
      <c r="F15" s="134"/>
      <c r="G15" s="135"/>
      <c r="H15" s="134"/>
      <c r="I15" s="136">
        <v>1</v>
      </c>
      <c r="J15" s="137">
        <f t="shared" si="1"/>
        <v>0</v>
      </c>
      <c r="K15" s="138">
        <f t="shared" si="2"/>
        <v>0</v>
      </c>
      <c r="L15" s="139"/>
      <c r="M15" s="129">
        <f t="shared" si="0"/>
        <v>1</v>
      </c>
      <c r="N15" s="129">
        <f t="shared" si="3"/>
        <v>0</v>
      </c>
      <c r="O15" s="139"/>
      <c r="P15" s="139"/>
      <c r="Q15" s="24"/>
      <c r="R15" s="24"/>
      <c r="S15" s="24"/>
      <c r="T15" s="24"/>
      <c r="U15" s="24"/>
      <c r="V15" s="24"/>
      <c r="W15" s="24"/>
      <c r="X15" s="24"/>
      <c r="Y15" s="24"/>
      <c r="Z15" s="24"/>
      <c r="AA15" s="24"/>
      <c r="AB15" s="24"/>
      <c r="AC15" s="24"/>
      <c r="AD15" s="24"/>
      <c r="AE15" s="24"/>
      <c r="AF15" s="24"/>
      <c r="AG15" s="24"/>
      <c r="AH15" s="24"/>
      <c r="AI15" s="24"/>
    </row>
    <row r="16" spans="2:35" ht="65.099999999999994" customHeight="1" x14ac:dyDescent="0.25">
      <c r="B16" s="27" t="s">
        <v>58</v>
      </c>
      <c r="C16" s="27" t="s">
        <v>1379</v>
      </c>
      <c r="D16" s="28" t="s">
        <v>59</v>
      </c>
      <c r="E16" s="27" t="s">
        <v>0</v>
      </c>
      <c r="F16" s="134"/>
      <c r="G16" s="135"/>
      <c r="H16" s="134"/>
      <c r="I16" s="136">
        <v>1</v>
      </c>
      <c r="J16" s="137">
        <f t="shared" si="1"/>
        <v>0</v>
      </c>
      <c r="K16" s="138">
        <f t="shared" si="2"/>
        <v>0</v>
      </c>
      <c r="L16" s="139"/>
      <c r="M16" s="129">
        <f t="shared" si="0"/>
        <v>1</v>
      </c>
      <c r="N16" s="129">
        <f t="shared" si="3"/>
        <v>0</v>
      </c>
      <c r="O16" s="24"/>
      <c r="P16" s="24"/>
      <c r="Q16" s="24"/>
      <c r="R16" s="24"/>
      <c r="S16" s="24"/>
      <c r="T16" s="24"/>
      <c r="U16" s="24"/>
      <c r="V16" s="24"/>
      <c r="W16" s="24"/>
      <c r="X16" s="24"/>
      <c r="Y16" s="24"/>
      <c r="Z16" s="24"/>
      <c r="AA16" s="24"/>
      <c r="AB16" s="24"/>
      <c r="AC16" s="24"/>
      <c r="AD16" s="24"/>
      <c r="AE16" s="24"/>
      <c r="AF16" s="24"/>
      <c r="AG16" s="24"/>
      <c r="AH16" s="24"/>
      <c r="AI16" s="24"/>
    </row>
    <row r="17" spans="2:35" ht="65.099999999999994" customHeight="1" x14ac:dyDescent="0.25">
      <c r="B17" s="27" t="s">
        <v>60</v>
      </c>
      <c r="C17" s="27" t="s">
        <v>1379</v>
      </c>
      <c r="D17" s="28" t="s">
        <v>61</v>
      </c>
      <c r="E17" s="27" t="s">
        <v>0</v>
      </c>
      <c r="F17" s="134"/>
      <c r="G17" s="135"/>
      <c r="H17" s="134"/>
      <c r="I17" s="136">
        <v>1</v>
      </c>
      <c r="J17" s="137">
        <f t="shared" si="1"/>
        <v>0</v>
      </c>
      <c r="K17" s="138">
        <f t="shared" si="2"/>
        <v>0</v>
      </c>
      <c r="L17" s="139"/>
      <c r="M17" s="129">
        <f t="shared" si="0"/>
        <v>1</v>
      </c>
      <c r="N17" s="129">
        <f t="shared" si="3"/>
        <v>0</v>
      </c>
      <c r="O17" s="24"/>
      <c r="P17" s="24"/>
      <c r="Q17" s="24"/>
      <c r="R17" s="24"/>
      <c r="S17" s="24"/>
      <c r="T17" s="24"/>
      <c r="U17" s="24"/>
      <c r="V17" s="24"/>
      <c r="W17" s="24"/>
      <c r="X17" s="24"/>
      <c r="Y17" s="24"/>
      <c r="Z17" s="24"/>
      <c r="AA17" s="24"/>
      <c r="AB17" s="24"/>
      <c r="AC17" s="24"/>
      <c r="AD17" s="24"/>
      <c r="AE17" s="24"/>
      <c r="AF17" s="24"/>
      <c r="AG17" s="24"/>
      <c r="AH17" s="24"/>
      <c r="AI17" s="24"/>
    </row>
    <row r="18" spans="2:35" ht="65.099999999999994" customHeight="1" x14ac:dyDescent="0.25">
      <c r="B18" s="27" t="s">
        <v>62</v>
      </c>
      <c r="C18" s="27" t="s">
        <v>1379</v>
      </c>
      <c r="D18" s="28" t="s">
        <v>63</v>
      </c>
      <c r="E18" s="27" t="s">
        <v>0</v>
      </c>
      <c r="F18" s="134"/>
      <c r="G18" s="135"/>
      <c r="H18" s="134"/>
      <c r="I18" s="136">
        <v>1</v>
      </c>
      <c r="J18" s="137">
        <f t="shared" si="1"/>
        <v>0</v>
      </c>
      <c r="K18" s="138">
        <f t="shared" si="2"/>
        <v>0</v>
      </c>
      <c r="L18" s="139"/>
      <c r="M18" s="129">
        <f t="shared" si="0"/>
        <v>1</v>
      </c>
      <c r="N18" s="129">
        <f t="shared" si="3"/>
        <v>0</v>
      </c>
      <c r="O18" s="24"/>
      <c r="P18" s="24"/>
      <c r="Q18" s="24"/>
      <c r="R18" s="24"/>
      <c r="S18" s="24"/>
      <c r="T18" s="24"/>
      <c r="U18" s="24"/>
      <c r="V18" s="24"/>
      <c r="W18" s="24"/>
      <c r="X18" s="24"/>
      <c r="Y18" s="24"/>
      <c r="Z18" s="24"/>
      <c r="AA18" s="24"/>
      <c r="AB18" s="24"/>
      <c r="AC18" s="24"/>
      <c r="AD18" s="24"/>
      <c r="AE18" s="24"/>
      <c r="AF18" s="24"/>
      <c r="AG18" s="24"/>
      <c r="AH18" s="24"/>
      <c r="AI18" s="24"/>
    </row>
    <row r="19" spans="2:35" ht="65.099999999999994" customHeight="1" x14ac:dyDescent="0.25">
      <c r="B19" s="27" t="s">
        <v>64</v>
      </c>
      <c r="C19" s="27" t="s">
        <v>1379</v>
      </c>
      <c r="D19" s="28" t="s">
        <v>65</v>
      </c>
      <c r="E19" s="27" t="s">
        <v>0</v>
      </c>
      <c r="F19" s="134"/>
      <c r="G19" s="135"/>
      <c r="H19" s="134"/>
      <c r="I19" s="136">
        <v>1</v>
      </c>
      <c r="J19" s="137">
        <f t="shared" si="1"/>
        <v>0</v>
      </c>
      <c r="K19" s="138">
        <f t="shared" si="2"/>
        <v>0</v>
      </c>
      <c r="L19" s="139"/>
      <c r="M19" s="129">
        <f t="shared" si="0"/>
        <v>1</v>
      </c>
      <c r="N19" s="129">
        <f t="shared" si="3"/>
        <v>0</v>
      </c>
      <c r="O19" s="24"/>
      <c r="P19" s="24"/>
      <c r="Q19" s="24"/>
      <c r="R19" s="24"/>
      <c r="S19" s="24"/>
      <c r="T19" s="24"/>
      <c r="U19" s="24"/>
      <c r="V19" s="24"/>
      <c r="W19" s="24"/>
      <c r="X19" s="24"/>
      <c r="Y19" s="24"/>
      <c r="Z19" s="24"/>
      <c r="AA19" s="24"/>
      <c r="AB19" s="24"/>
      <c r="AC19" s="24"/>
      <c r="AD19" s="24"/>
      <c r="AE19" s="24"/>
      <c r="AF19" s="24"/>
      <c r="AG19" s="24"/>
      <c r="AH19" s="24"/>
      <c r="AI19" s="24"/>
    </row>
    <row r="20" spans="2:35" ht="65.099999999999994" customHeight="1" x14ac:dyDescent="0.25">
      <c r="B20" s="27" t="s">
        <v>66</v>
      </c>
      <c r="C20" s="27" t="s">
        <v>1379</v>
      </c>
      <c r="D20" s="28" t="s">
        <v>1364</v>
      </c>
      <c r="E20" s="27" t="s">
        <v>0</v>
      </c>
      <c r="F20" s="134"/>
      <c r="G20" s="135"/>
      <c r="H20" s="134"/>
      <c r="I20" s="136">
        <v>1</v>
      </c>
      <c r="J20" s="137">
        <f t="shared" si="1"/>
        <v>0</v>
      </c>
      <c r="K20" s="138">
        <f t="shared" si="2"/>
        <v>0</v>
      </c>
      <c r="L20" s="139"/>
      <c r="M20" s="129">
        <f t="shared" si="0"/>
        <v>1</v>
      </c>
      <c r="N20" s="129">
        <f t="shared" si="3"/>
        <v>0</v>
      </c>
      <c r="O20" s="24"/>
      <c r="P20" s="24"/>
      <c r="Q20" s="24"/>
      <c r="R20" s="24"/>
      <c r="S20" s="24"/>
      <c r="T20" s="24"/>
      <c r="U20" s="24"/>
      <c r="V20" s="24"/>
      <c r="W20" s="24"/>
      <c r="X20" s="24"/>
      <c r="Y20" s="24"/>
      <c r="Z20" s="24"/>
      <c r="AA20" s="24"/>
      <c r="AB20" s="24"/>
      <c r="AC20" s="24"/>
      <c r="AD20" s="24"/>
      <c r="AE20" s="24"/>
      <c r="AF20" s="24"/>
      <c r="AG20" s="24"/>
      <c r="AH20" s="24"/>
      <c r="AI20" s="24"/>
    </row>
    <row r="21" spans="2:35" ht="65.099999999999994" customHeight="1" x14ac:dyDescent="0.25">
      <c r="B21" s="27" t="s">
        <v>67</v>
      </c>
      <c r="C21" s="27" t="s">
        <v>1379</v>
      </c>
      <c r="D21" s="28" t="s">
        <v>68</v>
      </c>
      <c r="E21" s="27" t="s">
        <v>0</v>
      </c>
      <c r="F21" s="134"/>
      <c r="G21" s="135"/>
      <c r="H21" s="134"/>
      <c r="I21" s="136">
        <v>1</v>
      </c>
      <c r="J21" s="137">
        <f t="shared" si="1"/>
        <v>0</v>
      </c>
      <c r="K21" s="138">
        <f t="shared" si="2"/>
        <v>0</v>
      </c>
      <c r="L21" s="139"/>
      <c r="M21" s="129">
        <f t="shared" si="0"/>
        <v>1</v>
      </c>
      <c r="N21" s="129">
        <f t="shared" si="3"/>
        <v>0</v>
      </c>
      <c r="O21" s="24"/>
      <c r="P21" s="24"/>
      <c r="Q21" s="24"/>
      <c r="R21" s="24"/>
      <c r="S21" s="24"/>
      <c r="T21" s="24"/>
      <c r="U21" s="24"/>
      <c r="V21" s="24"/>
      <c r="W21" s="24"/>
      <c r="X21" s="24"/>
      <c r="Y21" s="24"/>
      <c r="Z21" s="24"/>
      <c r="AA21" s="24"/>
      <c r="AB21" s="24"/>
      <c r="AC21" s="24"/>
      <c r="AD21" s="24"/>
      <c r="AE21" s="24"/>
      <c r="AF21" s="24"/>
      <c r="AG21" s="24"/>
      <c r="AH21" s="24"/>
      <c r="AI21" s="24"/>
    </row>
    <row r="22" spans="2:35" ht="65.099999999999994" customHeight="1" x14ac:dyDescent="0.25">
      <c r="B22" s="27" t="s">
        <v>69</v>
      </c>
      <c r="C22" s="27" t="s">
        <v>1379</v>
      </c>
      <c r="D22" s="28" t="s">
        <v>70</v>
      </c>
      <c r="E22" s="27" t="s">
        <v>0</v>
      </c>
      <c r="F22" s="134"/>
      <c r="G22" s="135"/>
      <c r="H22" s="134"/>
      <c r="I22" s="136">
        <v>1</v>
      </c>
      <c r="J22" s="137">
        <f t="shared" si="1"/>
        <v>0</v>
      </c>
      <c r="K22" s="138">
        <f t="shared" si="2"/>
        <v>0</v>
      </c>
      <c r="L22" s="139"/>
      <c r="M22" s="129">
        <f t="shared" si="0"/>
        <v>1</v>
      </c>
      <c r="N22" s="129">
        <f t="shared" si="3"/>
        <v>0</v>
      </c>
      <c r="O22" s="24"/>
      <c r="P22" s="24"/>
      <c r="Q22" s="24"/>
      <c r="R22" s="24"/>
      <c r="S22" s="24"/>
      <c r="T22" s="24"/>
      <c r="U22" s="24"/>
      <c r="V22" s="24"/>
      <c r="W22" s="24"/>
      <c r="X22" s="24"/>
      <c r="Y22" s="24"/>
      <c r="Z22" s="24"/>
      <c r="AA22" s="24"/>
      <c r="AB22" s="24"/>
      <c r="AC22" s="24"/>
      <c r="AD22" s="24"/>
      <c r="AE22" s="24"/>
      <c r="AF22" s="24"/>
      <c r="AG22" s="24"/>
      <c r="AH22" s="24"/>
      <c r="AI22" s="24"/>
    </row>
    <row r="23" spans="2:35" ht="65.099999999999994" customHeight="1" x14ac:dyDescent="0.25">
      <c r="B23" s="27" t="s">
        <v>71</v>
      </c>
      <c r="C23" s="27" t="s">
        <v>1379</v>
      </c>
      <c r="D23" s="28" t="s">
        <v>72</v>
      </c>
      <c r="E23" s="27" t="s">
        <v>0</v>
      </c>
      <c r="F23" s="134"/>
      <c r="G23" s="135"/>
      <c r="H23" s="134"/>
      <c r="I23" s="136">
        <v>1</v>
      </c>
      <c r="J23" s="137">
        <f t="shared" si="1"/>
        <v>0</v>
      </c>
      <c r="K23" s="138">
        <f t="shared" si="2"/>
        <v>0</v>
      </c>
      <c r="L23" s="139"/>
      <c r="M23" s="129">
        <f t="shared" si="0"/>
        <v>1</v>
      </c>
      <c r="N23" s="129">
        <f t="shared" si="3"/>
        <v>0</v>
      </c>
      <c r="O23" s="24"/>
      <c r="P23" s="24"/>
      <c r="Q23" s="24"/>
      <c r="R23" s="24"/>
      <c r="S23" s="24"/>
      <c r="T23" s="24"/>
      <c r="U23" s="24"/>
      <c r="V23" s="24"/>
      <c r="W23" s="24"/>
      <c r="X23" s="24"/>
      <c r="Y23" s="24"/>
      <c r="Z23" s="24"/>
      <c r="AA23" s="24"/>
      <c r="AB23" s="24"/>
      <c r="AC23" s="24"/>
      <c r="AD23" s="24"/>
      <c r="AE23" s="24"/>
      <c r="AF23" s="24"/>
      <c r="AG23" s="24"/>
      <c r="AH23" s="24"/>
      <c r="AI23" s="24"/>
    </row>
    <row r="24" spans="2:35" ht="65.099999999999994" customHeight="1" x14ac:dyDescent="0.25">
      <c r="B24" s="27" t="s">
        <v>73</v>
      </c>
      <c r="C24" s="27" t="s">
        <v>1379</v>
      </c>
      <c r="D24" s="28" t="s">
        <v>74</v>
      </c>
      <c r="E24" s="27" t="s">
        <v>0</v>
      </c>
      <c r="F24" s="134"/>
      <c r="G24" s="135"/>
      <c r="H24" s="134"/>
      <c r="I24" s="136">
        <v>1</v>
      </c>
      <c r="J24" s="137">
        <f t="shared" si="1"/>
        <v>0</v>
      </c>
      <c r="K24" s="138">
        <f t="shared" si="2"/>
        <v>0</v>
      </c>
      <c r="L24" s="139"/>
      <c r="M24" s="129">
        <f t="shared" si="0"/>
        <v>1</v>
      </c>
      <c r="N24" s="129">
        <f t="shared" si="3"/>
        <v>0</v>
      </c>
      <c r="O24" s="24"/>
      <c r="P24" s="24"/>
      <c r="Q24" s="24"/>
      <c r="R24" s="24"/>
      <c r="S24" s="24"/>
      <c r="T24" s="24"/>
      <c r="U24" s="24"/>
      <c r="V24" s="24"/>
      <c r="W24" s="24"/>
      <c r="X24" s="24"/>
      <c r="Y24" s="24"/>
      <c r="Z24" s="24"/>
      <c r="AA24" s="24"/>
      <c r="AB24" s="24"/>
      <c r="AC24" s="24"/>
      <c r="AD24" s="24"/>
      <c r="AE24" s="24"/>
      <c r="AF24" s="24"/>
      <c r="AG24" s="24"/>
      <c r="AH24" s="24"/>
      <c r="AI24" s="24"/>
    </row>
    <row r="25" spans="2:35" ht="65.099999999999994" customHeight="1" x14ac:dyDescent="0.25">
      <c r="B25" s="27" t="s">
        <v>75</v>
      </c>
      <c r="C25" s="27" t="s">
        <v>1379</v>
      </c>
      <c r="D25" s="28" t="s">
        <v>76</v>
      </c>
      <c r="E25" s="27" t="s">
        <v>0</v>
      </c>
      <c r="F25" s="134"/>
      <c r="G25" s="135"/>
      <c r="H25" s="134"/>
      <c r="I25" s="136">
        <v>1</v>
      </c>
      <c r="J25" s="137">
        <f t="shared" si="1"/>
        <v>0</v>
      </c>
      <c r="K25" s="138">
        <f t="shared" si="2"/>
        <v>0</v>
      </c>
      <c r="L25" s="139"/>
      <c r="M25" s="129">
        <f t="shared" si="0"/>
        <v>1</v>
      </c>
      <c r="N25" s="129">
        <f t="shared" si="3"/>
        <v>0</v>
      </c>
      <c r="O25" s="24"/>
      <c r="P25" s="24"/>
      <c r="Q25" s="24"/>
      <c r="R25" s="24"/>
      <c r="S25" s="24"/>
      <c r="T25" s="24"/>
      <c r="U25" s="24"/>
      <c r="V25" s="24"/>
      <c r="W25" s="24"/>
      <c r="X25" s="24"/>
      <c r="Y25" s="24"/>
      <c r="Z25" s="24"/>
      <c r="AA25" s="24"/>
      <c r="AB25" s="24"/>
      <c r="AC25" s="24"/>
      <c r="AD25" s="24"/>
      <c r="AE25" s="24"/>
      <c r="AF25" s="24"/>
      <c r="AG25" s="24"/>
      <c r="AH25" s="24"/>
      <c r="AI25" s="24"/>
    </row>
    <row r="26" spans="2:35" ht="65.099999999999994" customHeight="1" x14ac:dyDescent="0.25">
      <c r="B26" s="27" t="s">
        <v>77</v>
      </c>
      <c r="C26" s="27" t="s">
        <v>1379</v>
      </c>
      <c r="D26" s="28" t="s">
        <v>78</v>
      </c>
      <c r="E26" s="27" t="s">
        <v>0</v>
      </c>
      <c r="F26" s="134"/>
      <c r="G26" s="135"/>
      <c r="H26" s="134"/>
      <c r="I26" s="136">
        <v>1</v>
      </c>
      <c r="J26" s="137">
        <f t="shared" si="1"/>
        <v>0</v>
      </c>
      <c r="K26" s="138">
        <f t="shared" si="2"/>
        <v>0</v>
      </c>
      <c r="L26" s="139"/>
      <c r="M26" s="129">
        <f t="shared" si="0"/>
        <v>1</v>
      </c>
      <c r="N26" s="129">
        <f t="shared" si="3"/>
        <v>0</v>
      </c>
      <c r="O26" s="24"/>
      <c r="P26" s="24"/>
      <c r="Q26" s="24"/>
      <c r="R26" s="24"/>
      <c r="S26" s="24"/>
      <c r="T26" s="24"/>
      <c r="U26" s="24"/>
      <c r="V26" s="24"/>
      <c r="W26" s="24"/>
      <c r="X26" s="24"/>
      <c r="Y26" s="24"/>
      <c r="Z26" s="24"/>
      <c r="AA26" s="24"/>
      <c r="AB26" s="24"/>
      <c r="AC26" s="24"/>
      <c r="AD26" s="24"/>
      <c r="AE26" s="24"/>
      <c r="AF26" s="24"/>
      <c r="AG26" s="24"/>
      <c r="AH26" s="24"/>
      <c r="AI26" s="24"/>
    </row>
    <row r="27" spans="2:35" ht="65.099999999999994" customHeight="1" x14ac:dyDescent="0.25">
      <c r="B27" s="27" t="s">
        <v>79</v>
      </c>
      <c r="C27" s="27" t="s">
        <v>1379</v>
      </c>
      <c r="D27" s="28" t="s">
        <v>80</v>
      </c>
      <c r="E27" s="27" t="s">
        <v>0</v>
      </c>
      <c r="F27" s="134"/>
      <c r="G27" s="135"/>
      <c r="H27" s="134"/>
      <c r="I27" s="136">
        <v>1</v>
      </c>
      <c r="J27" s="137">
        <f t="shared" si="1"/>
        <v>0</v>
      </c>
      <c r="K27" s="138">
        <f t="shared" si="2"/>
        <v>0</v>
      </c>
      <c r="L27" s="139"/>
      <c r="M27" s="129">
        <f t="shared" si="0"/>
        <v>1</v>
      </c>
      <c r="N27" s="129">
        <f t="shared" si="3"/>
        <v>0</v>
      </c>
      <c r="O27" s="24"/>
      <c r="P27" s="24"/>
      <c r="Q27" s="24"/>
      <c r="R27" s="24"/>
      <c r="S27" s="24"/>
      <c r="T27" s="24"/>
      <c r="U27" s="24"/>
      <c r="V27" s="24"/>
      <c r="W27" s="24"/>
      <c r="X27" s="24"/>
      <c r="Y27" s="24"/>
      <c r="Z27" s="24"/>
      <c r="AA27" s="24"/>
      <c r="AB27" s="24"/>
      <c r="AC27" s="24"/>
      <c r="AD27" s="24"/>
      <c r="AE27" s="24"/>
      <c r="AF27" s="24"/>
      <c r="AG27" s="24"/>
      <c r="AH27" s="24"/>
      <c r="AI27" s="24"/>
    </row>
    <row r="28" spans="2:35" ht="71.25" customHeight="1" x14ac:dyDescent="0.25">
      <c r="B28" s="27" t="s">
        <v>81</v>
      </c>
      <c r="C28" s="27" t="s">
        <v>1379</v>
      </c>
      <c r="D28" s="28" t="s">
        <v>1382</v>
      </c>
      <c r="E28" s="27" t="s">
        <v>0</v>
      </c>
      <c r="F28" s="134"/>
      <c r="G28" s="135"/>
      <c r="H28" s="134"/>
      <c r="I28" s="136">
        <v>1</v>
      </c>
      <c r="J28" s="137">
        <f t="shared" si="1"/>
        <v>0</v>
      </c>
      <c r="K28" s="138">
        <f t="shared" si="2"/>
        <v>0</v>
      </c>
      <c r="L28" s="139"/>
      <c r="M28" s="129">
        <f t="shared" si="0"/>
        <v>1</v>
      </c>
      <c r="N28" s="129">
        <f t="shared" si="3"/>
        <v>0</v>
      </c>
      <c r="O28" s="24"/>
      <c r="P28" s="24"/>
      <c r="Q28" s="24"/>
      <c r="R28" s="24"/>
      <c r="S28" s="24"/>
      <c r="T28" s="24"/>
      <c r="U28" s="24"/>
      <c r="V28" s="24"/>
      <c r="W28" s="24"/>
      <c r="X28" s="24"/>
      <c r="Y28" s="24"/>
      <c r="Z28" s="24"/>
      <c r="AA28" s="24"/>
      <c r="AB28" s="24"/>
      <c r="AC28" s="24"/>
      <c r="AD28" s="24"/>
      <c r="AE28" s="24"/>
      <c r="AF28" s="24"/>
      <c r="AG28" s="24"/>
      <c r="AH28" s="24"/>
      <c r="AI28" s="24"/>
    </row>
    <row r="29" spans="2:35" ht="71.25" customHeight="1" x14ac:dyDescent="0.25">
      <c r="B29" s="27" t="s">
        <v>82</v>
      </c>
      <c r="C29" s="27" t="s">
        <v>1379</v>
      </c>
      <c r="D29" s="28" t="s">
        <v>83</v>
      </c>
      <c r="E29" s="27" t="s">
        <v>0</v>
      </c>
      <c r="F29" s="134"/>
      <c r="G29" s="135"/>
      <c r="H29" s="134"/>
      <c r="I29" s="136">
        <v>1</v>
      </c>
      <c r="J29" s="137">
        <f t="shared" si="1"/>
        <v>0</v>
      </c>
      <c r="K29" s="138">
        <f t="shared" si="2"/>
        <v>0</v>
      </c>
      <c r="L29" s="139"/>
      <c r="M29" s="129">
        <f t="shared" si="0"/>
        <v>1</v>
      </c>
      <c r="N29" s="129">
        <f t="shared" si="3"/>
        <v>0</v>
      </c>
      <c r="O29" s="24"/>
      <c r="P29" s="24"/>
      <c r="Q29" s="24"/>
      <c r="R29" s="24"/>
      <c r="S29" s="24"/>
      <c r="T29" s="24"/>
      <c r="U29" s="24"/>
      <c r="V29" s="24"/>
      <c r="W29" s="24"/>
      <c r="X29" s="24"/>
      <c r="Y29" s="24"/>
      <c r="Z29" s="24"/>
      <c r="AA29" s="24"/>
      <c r="AB29" s="24"/>
      <c r="AC29" s="24"/>
      <c r="AD29" s="24"/>
      <c r="AE29" s="24"/>
      <c r="AF29" s="24"/>
      <c r="AG29" s="24"/>
      <c r="AH29" s="24"/>
      <c r="AI29" s="24"/>
    </row>
    <row r="30" spans="2:35" ht="65.099999999999994" customHeight="1" x14ac:dyDescent="0.25">
      <c r="B30" s="27" t="s">
        <v>84</v>
      </c>
      <c r="C30" s="27" t="s">
        <v>1379</v>
      </c>
      <c r="D30" s="28" t="s">
        <v>85</v>
      </c>
      <c r="E30" s="27" t="s">
        <v>0</v>
      </c>
      <c r="F30" s="134"/>
      <c r="G30" s="135"/>
      <c r="H30" s="134"/>
      <c r="I30" s="136">
        <v>1</v>
      </c>
      <c r="J30" s="137">
        <f t="shared" si="1"/>
        <v>0</v>
      </c>
      <c r="K30" s="138">
        <f t="shared" si="2"/>
        <v>0</v>
      </c>
      <c r="L30" s="139"/>
      <c r="M30" s="129">
        <f t="shared" si="0"/>
        <v>1</v>
      </c>
      <c r="N30" s="129">
        <f t="shared" si="3"/>
        <v>0</v>
      </c>
      <c r="O30" s="24"/>
      <c r="P30" s="24"/>
      <c r="Q30" s="24"/>
      <c r="R30" s="24"/>
      <c r="S30" s="24"/>
      <c r="T30" s="24"/>
      <c r="U30" s="24"/>
      <c r="V30" s="24"/>
      <c r="W30" s="24"/>
      <c r="X30" s="24"/>
      <c r="Y30" s="24"/>
      <c r="Z30" s="24"/>
      <c r="AA30" s="24"/>
      <c r="AB30" s="24"/>
      <c r="AC30" s="24"/>
      <c r="AD30" s="24"/>
      <c r="AE30" s="24"/>
      <c r="AF30" s="24"/>
      <c r="AG30" s="24"/>
      <c r="AH30" s="24"/>
      <c r="AI30" s="24"/>
    </row>
    <row r="31" spans="2:35" ht="65.099999999999994" customHeight="1" x14ac:dyDescent="0.25">
      <c r="B31" s="27" t="s">
        <v>86</v>
      </c>
      <c r="C31" s="27" t="s">
        <v>1379</v>
      </c>
      <c r="D31" s="28" t="s">
        <v>87</v>
      </c>
      <c r="E31" s="27" t="s">
        <v>1377</v>
      </c>
      <c r="F31" s="134"/>
      <c r="G31" s="140">
        <v>7.2129221732745998</v>
      </c>
      <c r="H31" s="134"/>
      <c r="I31" s="136">
        <v>1</v>
      </c>
      <c r="J31" s="137">
        <f t="shared" si="1"/>
        <v>0</v>
      </c>
      <c r="K31" s="138">
        <f t="shared" si="2"/>
        <v>0</v>
      </c>
      <c r="L31" s="139"/>
      <c r="M31" s="141">
        <f>IF(OR(F31="Ja",F31="Nej"),0,1)</f>
        <v>1</v>
      </c>
      <c r="N31" s="129">
        <f t="shared" si="3"/>
        <v>0</v>
      </c>
      <c r="O31" s="139"/>
      <c r="P31" s="139"/>
      <c r="Q31" s="24"/>
      <c r="R31" s="24"/>
      <c r="S31" s="24"/>
      <c r="T31" s="24"/>
      <c r="U31" s="24"/>
      <c r="V31" s="24"/>
      <c r="W31" s="24"/>
      <c r="X31" s="24"/>
      <c r="Y31" s="24"/>
      <c r="Z31" s="24"/>
      <c r="AA31" s="24"/>
      <c r="AB31" s="24"/>
      <c r="AC31" s="24"/>
      <c r="AD31" s="24"/>
      <c r="AE31" s="24"/>
      <c r="AF31" s="24"/>
      <c r="AG31" s="24"/>
      <c r="AH31" s="24"/>
      <c r="AI31" s="24"/>
    </row>
    <row r="32" spans="2:35" ht="65.099999999999994" customHeight="1" x14ac:dyDescent="0.25">
      <c r="B32" s="27" t="s">
        <v>88</v>
      </c>
      <c r="C32" s="27" t="s">
        <v>1379</v>
      </c>
      <c r="D32" s="28" t="s">
        <v>89</v>
      </c>
      <c r="E32" s="27" t="s">
        <v>0</v>
      </c>
      <c r="F32" s="134"/>
      <c r="G32" s="142"/>
      <c r="H32" s="134"/>
      <c r="I32" s="136">
        <v>1</v>
      </c>
      <c r="J32" s="137">
        <f t="shared" si="1"/>
        <v>0</v>
      </c>
      <c r="K32" s="138">
        <f t="shared" si="2"/>
        <v>0</v>
      </c>
      <c r="L32" s="139"/>
      <c r="M32" s="129">
        <f t="shared" si="0"/>
        <v>1</v>
      </c>
      <c r="N32" s="129">
        <f t="shared" si="3"/>
        <v>0</v>
      </c>
      <c r="O32" s="139"/>
      <c r="P32" s="139"/>
      <c r="Q32" s="24"/>
      <c r="R32" s="24"/>
      <c r="S32" s="24"/>
      <c r="T32" s="24"/>
      <c r="U32" s="24"/>
      <c r="V32" s="24"/>
      <c r="W32" s="24"/>
      <c r="X32" s="24"/>
      <c r="Y32" s="24"/>
      <c r="Z32" s="24"/>
      <c r="AA32" s="24"/>
      <c r="AB32" s="24"/>
      <c r="AC32" s="24"/>
      <c r="AD32" s="24"/>
      <c r="AE32" s="24"/>
      <c r="AF32" s="24"/>
      <c r="AG32" s="24"/>
      <c r="AH32" s="24"/>
      <c r="AI32" s="24"/>
    </row>
    <row r="33" spans="2:35" ht="65.099999999999994" customHeight="1" x14ac:dyDescent="0.25">
      <c r="B33" s="27" t="s">
        <v>90</v>
      </c>
      <c r="C33" s="27" t="s">
        <v>1379</v>
      </c>
      <c r="D33" s="28" t="s">
        <v>91</v>
      </c>
      <c r="E33" s="27" t="s">
        <v>0</v>
      </c>
      <c r="F33" s="134"/>
      <c r="G33" s="135"/>
      <c r="H33" s="134"/>
      <c r="I33" s="136">
        <v>1</v>
      </c>
      <c r="J33" s="137">
        <f t="shared" si="1"/>
        <v>0</v>
      </c>
      <c r="K33" s="138">
        <f t="shared" si="2"/>
        <v>0</v>
      </c>
      <c r="L33" s="139"/>
      <c r="M33" s="129">
        <f t="shared" si="0"/>
        <v>1</v>
      </c>
      <c r="N33" s="129">
        <f t="shared" si="3"/>
        <v>0</v>
      </c>
      <c r="O33" s="24"/>
      <c r="P33" s="24"/>
      <c r="Q33" s="24"/>
      <c r="R33" s="24"/>
      <c r="S33" s="24"/>
      <c r="T33" s="24"/>
      <c r="U33" s="24"/>
      <c r="V33" s="24"/>
      <c r="W33" s="24"/>
      <c r="X33" s="24"/>
      <c r="Y33" s="24"/>
      <c r="Z33" s="24"/>
      <c r="AA33" s="24"/>
      <c r="AB33" s="24"/>
      <c r="AC33" s="24"/>
      <c r="AD33" s="24"/>
      <c r="AE33" s="24"/>
      <c r="AF33" s="24"/>
      <c r="AG33" s="24"/>
      <c r="AH33" s="24"/>
      <c r="AI33" s="24"/>
    </row>
    <row r="34" spans="2:35" ht="65.099999999999994" customHeight="1" x14ac:dyDescent="0.25">
      <c r="B34" s="27" t="s">
        <v>92</v>
      </c>
      <c r="C34" s="27" t="s">
        <v>1379</v>
      </c>
      <c r="D34" s="28" t="s">
        <v>1383</v>
      </c>
      <c r="E34" s="27" t="s">
        <v>0</v>
      </c>
      <c r="F34" s="134"/>
      <c r="G34" s="135"/>
      <c r="H34" s="134"/>
      <c r="I34" s="143">
        <v>1</v>
      </c>
      <c r="J34" s="137">
        <f t="shared" si="1"/>
        <v>0</v>
      </c>
      <c r="K34" s="138">
        <f t="shared" si="2"/>
        <v>0</v>
      </c>
      <c r="L34" s="139"/>
      <c r="M34" s="129">
        <f t="shared" si="0"/>
        <v>1</v>
      </c>
      <c r="N34" s="129">
        <f t="shared" si="3"/>
        <v>0</v>
      </c>
      <c r="O34" s="24"/>
      <c r="P34" s="24"/>
      <c r="Q34" s="24"/>
      <c r="R34" s="24"/>
      <c r="S34" s="24"/>
      <c r="T34" s="24"/>
      <c r="U34" s="24"/>
      <c r="V34" s="24"/>
      <c r="W34" s="24"/>
      <c r="X34" s="24"/>
      <c r="Y34" s="24"/>
      <c r="Z34" s="24"/>
      <c r="AA34" s="24"/>
      <c r="AB34" s="24"/>
      <c r="AC34" s="24"/>
      <c r="AD34" s="24"/>
      <c r="AE34" s="24"/>
      <c r="AF34" s="24"/>
      <c r="AG34" s="24"/>
      <c r="AH34" s="24"/>
      <c r="AI34" s="24"/>
    </row>
    <row r="35" spans="2:35" ht="65.099999999999994" customHeight="1" x14ac:dyDescent="0.25">
      <c r="B35" s="27" t="s">
        <v>93</v>
      </c>
      <c r="C35" s="27" t="s">
        <v>1379</v>
      </c>
      <c r="D35" s="28" t="s">
        <v>94</v>
      </c>
      <c r="E35" s="27" t="s">
        <v>0</v>
      </c>
      <c r="F35" s="134"/>
      <c r="G35" s="135"/>
      <c r="H35" s="134"/>
      <c r="I35" s="143">
        <v>1</v>
      </c>
      <c r="J35" s="137">
        <f t="shared" si="1"/>
        <v>0</v>
      </c>
      <c r="K35" s="138">
        <f t="shared" si="2"/>
        <v>0</v>
      </c>
      <c r="L35" s="139"/>
      <c r="M35" s="129">
        <f t="shared" si="0"/>
        <v>1</v>
      </c>
      <c r="N35" s="129">
        <f t="shared" si="3"/>
        <v>0</v>
      </c>
      <c r="O35" s="24"/>
      <c r="P35" s="24"/>
      <c r="Q35" s="24"/>
      <c r="R35" s="24"/>
      <c r="S35" s="24"/>
      <c r="T35" s="24"/>
      <c r="U35" s="24"/>
      <c r="V35" s="24"/>
      <c r="W35" s="24"/>
      <c r="X35" s="24"/>
      <c r="Y35" s="24"/>
      <c r="Z35" s="24"/>
      <c r="AA35" s="24"/>
      <c r="AB35" s="24"/>
      <c r="AC35" s="24"/>
      <c r="AD35" s="24"/>
      <c r="AE35" s="24"/>
      <c r="AF35" s="24"/>
      <c r="AG35" s="24"/>
      <c r="AH35" s="24"/>
      <c r="AI35" s="24"/>
    </row>
    <row r="36" spans="2:35" ht="65.099999999999994" customHeight="1" thickBot="1" x14ac:dyDescent="0.3">
      <c r="B36" s="29" t="s">
        <v>95</v>
      </c>
      <c r="C36" s="27" t="s">
        <v>1379</v>
      </c>
      <c r="D36" s="30" t="s">
        <v>96</v>
      </c>
      <c r="E36" s="29" t="s">
        <v>0</v>
      </c>
      <c r="F36" s="134"/>
      <c r="G36" s="144"/>
      <c r="H36" s="134"/>
      <c r="I36" s="145">
        <v>1</v>
      </c>
      <c r="J36" s="146">
        <f t="shared" si="1"/>
        <v>0</v>
      </c>
      <c r="K36" s="147">
        <f t="shared" si="2"/>
        <v>0</v>
      </c>
      <c r="L36" s="139"/>
      <c r="M36" s="129">
        <f t="shared" si="0"/>
        <v>1</v>
      </c>
      <c r="N36" s="129">
        <f t="shared" si="3"/>
        <v>0</v>
      </c>
      <c r="O36" s="24"/>
      <c r="P36" s="24"/>
      <c r="Q36" s="24"/>
      <c r="R36" s="24"/>
      <c r="S36" s="24"/>
      <c r="T36" s="24"/>
      <c r="U36" s="24"/>
      <c r="V36" s="24"/>
      <c r="W36" s="24"/>
      <c r="X36" s="24"/>
      <c r="Y36" s="24"/>
      <c r="Z36" s="24"/>
      <c r="AA36" s="24"/>
      <c r="AB36" s="24"/>
      <c r="AC36" s="24"/>
      <c r="AD36" s="24"/>
      <c r="AE36" s="24"/>
      <c r="AF36" s="24"/>
      <c r="AG36" s="24"/>
      <c r="AH36" s="24"/>
      <c r="AI36" s="24"/>
    </row>
    <row r="37" spans="2:35" ht="54.75" customHeight="1" thickBot="1" x14ac:dyDescent="0.3">
      <c r="B37" s="473" t="s">
        <v>97</v>
      </c>
      <c r="C37" s="474"/>
      <c r="D37" s="475" t="s">
        <v>98</v>
      </c>
      <c r="E37" s="475"/>
      <c r="F37" s="475"/>
      <c r="G37" s="475"/>
      <c r="H37" s="475"/>
      <c r="I37" s="475"/>
      <c r="J37" s="148" t="s">
        <v>1277</v>
      </c>
      <c r="K37" s="149" t="s">
        <v>1277</v>
      </c>
      <c r="L37" s="129"/>
      <c r="M37" s="129"/>
      <c r="N37" s="129"/>
      <c r="O37" s="129"/>
      <c r="P37" s="24"/>
      <c r="Q37" s="24"/>
      <c r="R37" s="24"/>
      <c r="S37" s="24"/>
      <c r="T37" s="24"/>
      <c r="U37" s="24"/>
      <c r="V37" s="24"/>
      <c r="W37" s="24"/>
      <c r="X37" s="24"/>
      <c r="Y37" s="24"/>
      <c r="Z37" s="24"/>
      <c r="AA37" s="24"/>
      <c r="AB37" s="24"/>
      <c r="AC37" s="24"/>
      <c r="AD37" s="24"/>
      <c r="AE37" s="24"/>
      <c r="AF37" s="24"/>
      <c r="AG37" s="24"/>
      <c r="AH37" s="24"/>
      <c r="AI37" s="24"/>
    </row>
    <row r="38" spans="2:35" ht="65.099999999999994" customHeight="1" x14ac:dyDescent="0.25">
      <c r="B38" s="150" t="s">
        <v>100</v>
      </c>
      <c r="C38" s="150" t="s">
        <v>1449</v>
      </c>
      <c r="D38" s="151" t="s">
        <v>101</v>
      </c>
      <c r="E38" s="150" t="s">
        <v>0</v>
      </c>
      <c r="F38" s="134"/>
      <c r="G38" s="152"/>
      <c r="H38" s="134"/>
      <c r="I38" s="153">
        <v>1</v>
      </c>
      <c r="J38" s="154">
        <f t="shared" si="1"/>
        <v>0</v>
      </c>
      <c r="K38" s="155">
        <f t="shared" si="2"/>
        <v>0</v>
      </c>
      <c r="L38" s="129"/>
      <c r="M38" s="129">
        <f t="shared" si="0"/>
        <v>1</v>
      </c>
      <c r="N38" s="129">
        <f t="shared" si="3"/>
        <v>0</v>
      </c>
      <c r="O38" s="129"/>
      <c r="P38" s="24"/>
      <c r="Q38" s="24"/>
      <c r="R38" s="24"/>
      <c r="S38" s="24"/>
      <c r="T38" s="24"/>
      <c r="U38" s="24"/>
      <c r="V38" s="24"/>
      <c r="W38" s="24"/>
      <c r="X38" s="24"/>
      <c r="Y38" s="24"/>
      <c r="Z38" s="24"/>
      <c r="AA38" s="24"/>
      <c r="AB38" s="24"/>
      <c r="AC38" s="24"/>
      <c r="AD38" s="24"/>
      <c r="AE38" s="24"/>
      <c r="AF38" s="24"/>
      <c r="AG38" s="24"/>
      <c r="AH38" s="24"/>
      <c r="AI38" s="24"/>
    </row>
    <row r="39" spans="2:35" ht="65.099999999999994" customHeight="1" x14ac:dyDescent="0.25">
      <c r="B39" s="156" t="s">
        <v>102</v>
      </c>
      <c r="C39" s="150" t="s">
        <v>1449</v>
      </c>
      <c r="D39" s="157" t="s">
        <v>103</v>
      </c>
      <c r="E39" s="156" t="s">
        <v>1377</v>
      </c>
      <c r="F39" s="134"/>
      <c r="G39" s="140">
        <v>7.2129221732745998</v>
      </c>
      <c r="H39" s="134"/>
      <c r="I39" s="136">
        <v>1</v>
      </c>
      <c r="J39" s="137">
        <f t="shared" si="1"/>
        <v>0</v>
      </c>
      <c r="K39" s="138">
        <f t="shared" si="2"/>
        <v>0</v>
      </c>
      <c r="L39" s="129"/>
      <c r="M39" s="141">
        <f>IF(OR(F39="Ja",F39="Nej"),0,1)</f>
        <v>1</v>
      </c>
      <c r="N39" s="129">
        <f t="shared" si="3"/>
        <v>0</v>
      </c>
      <c r="O39" s="129"/>
      <c r="P39" s="24"/>
      <c r="Q39" s="24"/>
      <c r="R39" s="24"/>
      <c r="S39" s="24"/>
      <c r="T39" s="24"/>
      <c r="U39" s="24"/>
      <c r="V39" s="24"/>
      <c r="W39" s="24"/>
      <c r="X39" s="24"/>
      <c r="Y39" s="24"/>
      <c r="Z39" s="24"/>
      <c r="AA39" s="24"/>
      <c r="AB39" s="24"/>
      <c r="AC39" s="24"/>
      <c r="AD39" s="24"/>
      <c r="AE39" s="24"/>
      <c r="AF39" s="24"/>
      <c r="AG39" s="24"/>
      <c r="AH39" s="24"/>
      <c r="AI39" s="24"/>
    </row>
    <row r="40" spans="2:35" ht="65.099999999999994" customHeight="1" thickBot="1" x14ac:dyDescent="0.3">
      <c r="B40" s="158" t="s">
        <v>104</v>
      </c>
      <c r="C40" s="257" t="s">
        <v>1449</v>
      </c>
      <c r="D40" s="159" t="s">
        <v>105</v>
      </c>
      <c r="E40" s="158" t="s">
        <v>0</v>
      </c>
      <c r="F40" s="134"/>
      <c r="G40" s="144"/>
      <c r="H40" s="134"/>
      <c r="I40" s="160">
        <v>1</v>
      </c>
      <c r="J40" s="146">
        <f t="shared" si="1"/>
        <v>0</v>
      </c>
      <c r="K40" s="147">
        <f t="shared" si="2"/>
        <v>0</v>
      </c>
      <c r="L40" s="129"/>
      <c r="M40" s="129">
        <f t="shared" si="0"/>
        <v>1</v>
      </c>
      <c r="N40" s="129">
        <f t="shared" si="3"/>
        <v>0</v>
      </c>
      <c r="O40" s="129"/>
      <c r="P40" s="24"/>
      <c r="Q40" s="24"/>
      <c r="R40" s="24"/>
      <c r="S40" s="24"/>
      <c r="T40" s="24"/>
      <c r="U40" s="24"/>
      <c r="V40" s="24"/>
      <c r="W40" s="24"/>
      <c r="X40" s="24"/>
      <c r="Y40" s="24"/>
      <c r="Z40" s="24"/>
      <c r="AA40" s="24"/>
      <c r="AB40" s="24"/>
      <c r="AC40" s="24"/>
      <c r="AD40" s="24"/>
      <c r="AE40" s="24"/>
      <c r="AF40" s="24"/>
      <c r="AG40" s="24"/>
      <c r="AH40" s="24"/>
      <c r="AI40" s="24"/>
    </row>
    <row r="41" spans="2:35" ht="21.95" customHeight="1" thickBot="1" x14ac:dyDescent="0.3">
      <c r="B41" s="392" t="s">
        <v>99</v>
      </c>
      <c r="C41" s="393"/>
      <c r="D41" s="393"/>
      <c r="E41" s="394"/>
      <c r="F41" s="161"/>
      <c r="G41" s="161"/>
      <c r="H41" s="161"/>
      <c r="I41" s="161"/>
      <c r="J41" s="161" t="s">
        <v>1277</v>
      </c>
      <c r="K41" s="161" t="s">
        <v>1277</v>
      </c>
      <c r="L41" s="129"/>
      <c r="M41" s="129"/>
      <c r="N41" s="129"/>
      <c r="O41" s="129"/>
      <c r="P41" s="24"/>
      <c r="Q41" s="24"/>
      <c r="R41" s="24"/>
      <c r="S41" s="24"/>
      <c r="T41" s="24"/>
      <c r="U41" s="24"/>
      <c r="V41" s="24"/>
      <c r="W41" s="24"/>
      <c r="X41" s="24"/>
      <c r="Y41" s="24"/>
      <c r="Z41" s="24"/>
      <c r="AA41" s="24"/>
      <c r="AB41" s="24"/>
      <c r="AC41" s="24"/>
      <c r="AD41" s="24"/>
      <c r="AE41" s="24"/>
      <c r="AF41" s="24"/>
      <c r="AG41" s="24"/>
      <c r="AH41" s="24"/>
      <c r="AI41" s="24"/>
    </row>
    <row r="42" spans="2:35" ht="65.099999999999994" customHeight="1" x14ac:dyDescent="0.25">
      <c r="B42" s="31" t="s">
        <v>106</v>
      </c>
      <c r="C42" s="31" t="s">
        <v>107</v>
      </c>
      <c r="D42" s="32" t="s">
        <v>108</v>
      </c>
      <c r="E42" s="31" t="s">
        <v>0</v>
      </c>
      <c r="F42" s="134"/>
      <c r="G42" s="162"/>
      <c r="H42" s="134"/>
      <c r="I42" s="163">
        <v>1</v>
      </c>
      <c r="J42" s="154">
        <f t="shared" si="1"/>
        <v>0</v>
      </c>
      <c r="K42" s="155">
        <f t="shared" si="2"/>
        <v>0</v>
      </c>
      <c r="L42" s="129"/>
      <c r="M42" s="129">
        <f t="shared" si="0"/>
        <v>1</v>
      </c>
      <c r="N42" s="129">
        <f t="shared" si="3"/>
        <v>0</v>
      </c>
      <c r="O42" s="129"/>
      <c r="P42" s="24"/>
      <c r="Q42" s="24"/>
      <c r="R42" s="24"/>
      <c r="S42" s="24"/>
      <c r="T42" s="24"/>
      <c r="U42" s="24"/>
      <c r="V42" s="24"/>
      <c r="W42" s="24"/>
      <c r="X42" s="24"/>
      <c r="Y42" s="24"/>
      <c r="Z42" s="24"/>
      <c r="AA42" s="24"/>
      <c r="AB42" s="24"/>
      <c r="AC42" s="24"/>
      <c r="AD42" s="24"/>
      <c r="AE42" s="24"/>
      <c r="AF42" s="24"/>
      <c r="AG42" s="24"/>
      <c r="AH42" s="24"/>
      <c r="AI42" s="24"/>
    </row>
    <row r="43" spans="2:35" ht="65.099999999999994" customHeight="1" x14ac:dyDescent="0.25">
      <c r="B43" s="27" t="s">
        <v>109</v>
      </c>
      <c r="C43" s="27" t="s">
        <v>107</v>
      </c>
      <c r="D43" s="28" t="s">
        <v>110</v>
      </c>
      <c r="E43" s="27" t="s">
        <v>1377</v>
      </c>
      <c r="F43" s="134"/>
      <c r="G43" s="140">
        <v>7.2129221732745963</v>
      </c>
      <c r="H43" s="134"/>
      <c r="I43" s="143">
        <v>1</v>
      </c>
      <c r="J43" s="137">
        <f t="shared" si="1"/>
        <v>0</v>
      </c>
      <c r="K43" s="138">
        <f t="shared" si="2"/>
        <v>0</v>
      </c>
      <c r="L43" s="129"/>
      <c r="M43" s="141">
        <f>IF(OR(F43="Ja",F43="Nej"),0,1)</f>
        <v>1</v>
      </c>
      <c r="N43" s="129">
        <f t="shared" si="3"/>
        <v>0</v>
      </c>
      <c r="O43" s="129"/>
      <c r="P43" s="24"/>
      <c r="Q43" s="24"/>
      <c r="R43" s="24"/>
      <c r="S43" s="24"/>
      <c r="T43" s="24"/>
      <c r="U43" s="24"/>
      <c r="V43" s="24"/>
      <c r="W43" s="24"/>
      <c r="X43" s="24"/>
      <c r="Y43" s="24"/>
      <c r="Z43" s="24"/>
      <c r="AA43" s="24"/>
      <c r="AB43" s="24"/>
      <c r="AC43" s="24"/>
      <c r="AD43" s="24"/>
      <c r="AE43" s="24"/>
      <c r="AF43" s="24"/>
      <c r="AG43" s="24"/>
      <c r="AH43" s="24"/>
      <c r="AI43" s="24"/>
    </row>
    <row r="44" spans="2:35" ht="65.099999999999994" customHeight="1" x14ac:dyDescent="0.25">
      <c r="B44" s="27" t="s">
        <v>111</v>
      </c>
      <c r="C44" s="27" t="s">
        <v>107</v>
      </c>
      <c r="D44" s="28" t="s">
        <v>112</v>
      </c>
      <c r="E44" s="27" t="s">
        <v>0</v>
      </c>
      <c r="F44" s="134"/>
      <c r="G44" s="142"/>
      <c r="H44" s="134"/>
      <c r="I44" s="143">
        <v>1</v>
      </c>
      <c r="J44" s="137">
        <f t="shared" si="1"/>
        <v>0</v>
      </c>
      <c r="K44" s="138">
        <f t="shared" si="2"/>
        <v>0</v>
      </c>
      <c r="L44" s="139"/>
      <c r="M44" s="129">
        <f t="shared" si="0"/>
        <v>1</v>
      </c>
      <c r="N44" s="129">
        <f t="shared" si="3"/>
        <v>0</v>
      </c>
      <c r="O44" s="24"/>
      <c r="P44" s="24"/>
      <c r="Q44" s="24"/>
      <c r="R44" s="24"/>
      <c r="S44" s="24"/>
      <c r="T44" s="24"/>
      <c r="U44" s="24"/>
      <c r="V44" s="24"/>
      <c r="W44" s="24"/>
      <c r="X44" s="24"/>
      <c r="Y44" s="24"/>
      <c r="Z44" s="24"/>
      <c r="AA44" s="24"/>
      <c r="AB44" s="24"/>
      <c r="AC44" s="24"/>
      <c r="AD44" s="24"/>
      <c r="AE44" s="24"/>
      <c r="AF44" s="24"/>
      <c r="AG44" s="24"/>
      <c r="AH44" s="24"/>
      <c r="AI44" s="24"/>
    </row>
    <row r="45" spans="2:35" ht="65.099999999999994" customHeight="1" x14ac:dyDescent="0.25">
      <c r="B45" s="27" t="s">
        <v>113</v>
      </c>
      <c r="C45" s="27" t="s">
        <v>107</v>
      </c>
      <c r="D45" s="28" t="s">
        <v>114</v>
      </c>
      <c r="E45" s="27" t="s">
        <v>0</v>
      </c>
      <c r="F45" s="134"/>
      <c r="G45" s="142"/>
      <c r="H45" s="134"/>
      <c r="I45" s="143">
        <v>1</v>
      </c>
      <c r="J45" s="137">
        <f t="shared" si="1"/>
        <v>0</v>
      </c>
      <c r="K45" s="138">
        <f t="shared" si="2"/>
        <v>0</v>
      </c>
      <c r="L45" s="139"/>
      <c r="M45" s="129">
        <f t="shared" si="0"/>
        <v>1</v>
      </c>
      <c r="N45" s="129">
        <f t="shared" si="3"/>
        <v>0</v>
      </c>
      <c r="O45" s="24"/>
      <c r="P45" s="24"/>
      <c r="Q45" s="24"/>
      <c r="R45" s="24"/>
      <c r="S45" s="24"/>
      <c r="T45" s="24"/>
      <c r="U45" s="24"/>
      <c r="V45" s="24"/>
      <c r="W45" s="24"/>
      <c r="X45" s="24"/>
      <c r="Y45" s="24"/>
      <c r="Z45" s="24"/>
      <c r="AA45" s="24"/>
      <c r="AB45" s="24"/>
      <c r="AC45" s="24"/>
      <c r="AD45" s="24"/>
      <c r="AE45" s="24"/>
      <c r="AF45" s="24"/>
      <c r="AG45" s="24"/>
      <c r="AH45" s="24"/>
      <c r="AI45" s="24"/>
    </row>
    <row r="46" spans="2:35" ht="65.099999999999994" customHeight="1" x14ac:dyDescent="0.25">
      <c r="B46" s="27" t="s">
        <v>115</v>
      </c>
      <c r="C46" s="27" t="s">
        <v>107</v>
      </c>
      <c r="D46" s="28" t="s">
        <v>116</v>
      </c>
      <c r="E46" s="27" t="s">
        <v>0</v>
      </c>
      <c r="F46" s="134"/>
      <c r="G46" s="142"/>
      <c r="H46" s="134"/>
      <c r="I46" s="143">
        <v>1</v>
      </c>
      <c r="J46" s="137">
        <f t="shared" si="1"/>
        <v>0</v>
      </c>
      <c r="K46" s="138">
        <f t="shared" si="2"/>
        <v>0</v>
      </c>
      <c r="L46" s="139"/>
      <c r="M46" s="129">
        <f t="shared" si="0"/>
        <v>1</v>
      </c>
      <c r="N46" s="129">
        <f t="shared" si="3"/>
        <v>0</v>
      </c>
      <c r="O46" s="24"/>
      <c r="P46" s="24"/>
      <c r="Q46" s="24"/>
      <c r="R46" s="24"/>
      <c r="S46" s="24"/>
      <c r="T46" s="24"/>
      <c r="U46" s="24"/>
      <c r="V46" s="24"/>
      <c r="W46" s="24"/>
      <c r="X46" s="24"/>
      <c r="Y46" s="24"/>
      <c r="Z46" s="24"/>
      <c r="AA46" s="24"/>
      <c r="AB46" s="24"/>
      <c r="AC46" s="24"/>
      <c r="AD46" s="24"/>
      <c r="AE46" s="24"/>
      <c r="AF46" s="24"/>
      <c r="AG46" s="24"/>
      <c r="AH46" s="24"/>
      <c r="AI46" s="24"/>
    </row>
    <row r="47" spans="2:35" ht="65.099999999999994" customHeight="1" x14ac:dyDescent="0.25">
      <c r="B47" s="27" t="s">
        <v>117</v>
      </c>
      <c r="C47" s="27" t="s">
        <v>107</v>
      </c>
      <c r="D47" s="28" t="s">
        <v>118</v>
      </c>
      <c r="E47" s="27" t="s">
        <v>0</v>
      </c>
      <c r="F47" s="134"/>
      <c r="G47" s="142"/>
      <c r="H47" s="134"/>
      <c r="I47" s="143">
        <v>1</v>
      </c>
      <c r="J47" s="137">
        <f t="shared" si="1"/>
        <v>0</v>
      </c>
      <c r="K47" s="138">
        <f t="shared" si="2"/>
        <v>0</v>
      </c>
      <c r="L47" s="139"/>
      <c r="M47" s="129">
        <f t="shared" si="0"/>
        <v>1</v>
      </c>
      <c r="N47" s="129">
        <f t="shared" si="3"/>
        <v>0</v>
      </c>
      <c r="O47" s="24"/>
      <c r="P47" s="24"/>
      <c r="Q47" s="24"/>
      <c r="R47" s="24"/>
      <c r="S47" s="24"/>
      <c r="T47" s="24"/>
      <c r="U47" s="24"/>
      <c r="V47" s="24"/>
      <c r="W47" s="24"/>
      <c r="X47" s="24"/>
      <c r="Y47" s="24"/>
      <c r="Z47" s="24"/>
      <c r="AA47" s="24"/>
      <c r="AB47" s="24"/>
      <c r="AC47" s="24"/>
      <c r="AD47" s="24"/>
      <c r="AE47" s="24"/>
      <c r="AF47" s="24"/>
      <c r="AG47" s="24"/>
      <c r="AH47" s="24"/>
      <c r="AI47" s="24"/>
    </row>
    <row r="48" spans="2:35" ht="65.099999999999994" customHeight="1" thickBot="1" x14ac:dyDescent="0.3">
      <c r="B48" s="29" t="s">
        <v>119</v>
      </c>
      <c r="C48" s="29" t="s">
        <v>107</v>
      </c>
      <c r="D48" s="30" t="s">
        <v>120</v>
      </c>
      <c r="E48" s="29" t="s">
        <v>0</v>
      </c>
      <c r="F48" s="134"/>
      <c r="G48" s="164"/>
      <c r="H48" s="134"/>
      <c r="I48" s="145">
        <v>1</v>
      </c>
      <c r="J48" s="146">
        <f t="shared" si="1"/>
        <v>0</v>
      </c>
      <c r="K48" s="147">
        <f t="shared" si="2"/>
        <v>0</v>
      </c>
      <c r="L48" s="139"/>
      <c r="M48" s="129">
        <f t="shared" si="0"/>
        <v>1</v>
      </c>
      <c r="N48" s="129">
        <f t="shared" si="3"/>
        <v>0</v>
      </c>
      <c r="O48" s="24"/>
      <c r="P48" s="24"/>
      <c r="Q48" s="24"/>
      <c r="R48" s="24"/>
      <c r="S48" s="24"/>
      <c r="T48" s="24"/>
      <c r="U48" s="24"/>
      <c r="V48" s="24"/>
      <c r="W48" s="24"/>
      <c r="X48" s="24"/>
      <c r="Y48" s="24"/>
      <c r="Z48" s="24"/>
      <c r="AA48" s="24"/>
      <c r="AB48" s="24"/>
      <c r="AC48" s="24"/>
      <c r="AD48" s="24"/>
      <c r="AE48" s="24"/>
      <c r="AF48" s="24"/>
      <c r="AG48" s="24"/>
      <c r="AH48" s="24"/>
      <c r="AI48" s="24"/>
    </row>
    <row r="49" spans="2:35" ht="21.95" customHeight="1" thickBot="1" x14ac:dyDescent="0.3">
      <c r="B49" s="392" t="s">
        <v>121</v>
      </c>
      <c r="C49" s="393"/>
      <c r="D49" s="393"/>
      <c r="E49" s="393"/>
      <c r="F49" s="110"/>
      <c r="G49" s="110"/>
      <c r="H49" s="110"/>
      <c r="I49" s="110"/>
      <c r="J49" s="258" t="s">
        <v>1277</v>
      </c>
      <c r="K49" s="111" t="s">
        <v>1277</v>
      </c>
      <c r="L49" s="139"/>
      <c r="M49" s="129"/>
      <c r="N49" s="129"/>
      <c r="O49" s="24"/>
      <c r="P49" s="24"/>
      <c r="Q49" s="24"/>
      <c r="R49" s="24"/>
      <c r="S49" s="24"/>
      <c r="T49" s="24"/>
      <c r="U49" s="24"/>
      <c r="V49" s="24"/>
      <c r="W49" s="24"/>
      <c r="X49" s="24"/>
      <c r="Y49" s="24"/>
      <c r="Z49" s="24"/>
      <c r="AA49" s="24"/>
      <c r="AB49" s="24"/>
      <c r="AC49" s="24"/>
      <c r="AD49" s="24"/>
      <c r="AE49" s="24"/>
      <c r="AF49" s="24"/>
      <c r="AG49" s="24"/>
      <c r="AH49" s="24"/>
      <c r="AI49" s="24"/>
    </row>
    <row r="50" spans="2:35" ht="65.099999999999994" customHeight="1" x14ac:dyDescent="0.25">
      <c r="B50" s="31" t="s">
        <v>122</v>
      </c>
      <c r="C50" s="31" t="s">
        <v>123</v>
      </c>
      <c r="D50" s="32" t="s">
        <v>124</v>
      </c>
      <c r="E50" s="31" t="s">
        <v>0</v>
      </c>
      <c r="F50" s="134"/>
      <c r="G50" s="162"/>
      <c r="H50" s="134"/>
      <c r="I50" s="163">
        <v>1</v>
      </c>
      <c r="J50" s="154">
        <f t="shared" si="1"/>
        <v>0</v>
      </c>
      <c r="K50" s="155">
        <f t="shared" si="2"/>
        <v>0</v>
      </c>
      <c r="L50" s="139"/>
      <c r="M50" s="129">
        <f t="shared" si="0"/>
        <v>1</v>
      </c>
      <c r="N50" s="129">
        <f t="shared" si="3"/>
        <v>0</v>
      </c>
      <c r="O50" s="24"/>
      <c r="P50" s="24"/>
      <c r="Q50" s="24"/>
      <c r="R50" s="24"/>
      <c r="S50" s="24"/>
      <c r="T50" s="24"/>
      <c r="U50" s="24"/>
      <c r="V50" s="24"/>
      <c r="W50" s="24"/>
      <c r="X50" s="24"/>
      <c r="Y50" s="24"/>
      <c r="Z50" s="24"/>
      <c r="AA50" s="24"/>
      <c r="AB50" s="24"/>
      <c r="AC50" s="24"/>
      <c r="AD50" s="24"/>
      <c r="AE50" s="24"/>
      <c r="AF50" s="24"/>
      <c r="AG50" s="24"/>
      <c r="AH50" s="24"/>
      <c r="AI50" s="24"/>
    </row>
    <row r="51" spans="2:35" ht="68.25" customHeight="1" x14ac:dyDescent="0.25">
      <c r="B51" s="27" t="s">
        <v>125</v>
      </c>
      <c r="C51" s="27" t="s">
        <v>123</v>
      </c>
      <c r="D51" s="28" t="s">
        <v>126</v>
      </c>
      <c r="E51" s="27" t="s">
        <v>0</v>
      </c>
      <c r="F51" s="134"/>
      <c r="G51" s="142"/>
      <c r="H51" s="134"/>
      <c r="I51" s="143">
        <v>1</v>
      </c>
      <c r="J51" s="137">
        <f t="shared" si="1"/>
        <v>0</v>
      </c>
      <c r="K51" s="138">
        <f t="shared" si="2"/>
        <v>0</v>
      </c>
      <c r="L51" s="139"/>
      <c r="M51" s="129">
        <f t="shared" si="0"/>
        <v>1</v>
      </c>
      <c r="N51" s="129">
        <f t="shared" si="3"/>
        <v>0</v>
      </c>
      <c r="O51" s="24"/>
      <c r="P51" s="24"/>
      <c r="Q51" s="24"/>
      <c r="R51" s="24"/>
      <c r="S51" s="24"/>
      <c r="T51" s="24"/>
      <c r="U51" s="24"/>
      <c r="V51" s="24"/>
      <c r="W51" s="24"/>
      <c r="X51" s="24"/>
      <c r="Y51" s="24"/>
      <c r="Z51" s="24"/>
      <c r="AA51" s="24"/>
      <c r="AB51" s="24"/>
      <c r="AC51" s="24"/>
      <c r="AD51" s="24"/>
      <c r="AE51" s="24"/>
      <c r="AF51" s="24"/>
      <c r="AG51" s="24"/>
      <c r="AH51" s="24"/>
      <c r="AI51" s="24"/>
    </row>
    <row r="52" spans="2:35" ht="78" customHeight="1" x14ac:dyDescent="0.25">
      <c r="B52" s="27" t="s">
        <v>127</v>
      </c>
      <c r="C52" s="27" t="s">
        <v>123</v>
      </c>
      <c r="D52" s="28" t="s">
        <v>128</v>
      </c>
      <c r="E52" s="27" t="s">
        <v>0</v>
      </c>
      <c r="F52" s="134"/>
      <c r="G52" s="142"/>
      <c r="H52" s="134"/>
      <c r="I52" s="143">
        <v>1</v>
      </c>
      <c r="J52" s="137">
        <f t="shared" si="1"/>
        <v>0</v>
      </c>
      <c r="K52" s="138">
        <f t="shared" si="2"/>
        <v>0</v>
      </c>
      <c r="L52" s="139"/>
      <c r="M52" s="129">
        <f t="shared" si="0"/>
        <v>1</v>
      </c>
      <c r="N52" s="129">
        <f t="shared" si="3"/>
        <v>0</v>
      </c>
      <c r="O52" s="24"/>
      <c r="P52" s="24"/>
      <c r="Q52" s="24"/>
      <c r="R52" s="24"/>
      <c r="S52" s="24"/>
      <c r="T52" s="24"/>
      <c r="U52" s="24"/>
      <c r="V52" s="24"/>
      <c r="W52" s="24"/>
      <c r="X52" s="24"/>
      <c r="Y52" s="24"/>
      <c r="Z52" s="24"/>
      <c r="AA52" s="24"/>
      <c r="AB52" s="24"/>
      <c r="AC52" s="24"/>
      <c r="AD52" s="24"/>
      <c r="AE52" s="24"/>
      <c r="AF52" s="24"/>
      <c r="AG52" s="24"/>
      <c r="AH52" s="24"/>
      <c r="AI52" s="24"/>
    </row>
    <row r="53" spans="2:35" ht="65.099999999999994" customHeight="1" x14ac:dyDescent="0.25">
      <c r="B53" s="27" t="s">
        <v>129</v>
      </c>
      <c r="C53" s="27" t="s">
        <v>123</v>
      </c>
      <c r="D53" s="28" t="s">
        <v>130</v>
      </c>
      <c r="E53" s="27" t="s">
        <v>0</v>
      </c>
      <c r="F53" s="134"/>
      <c r="G53" s="142"/>
      <c r="H53" s="134"/>
      <c r="I53" s="143">
        <v>1</v>
      </c>
      <c r="J53" s="137">
        <f t="shared" si="1"/>
        <v>0</v>
      </c>
      <c r="K53" s="138">
        <f t="shared" si="2"/>
        <v>0</v>
      </c>
      <c r="L53" s="139"/>
      <c r="M53" s="129">
        <f t="shared" si="0"/>
        <v>1</v>
      </c>
      <c r="N53" s="129">
        <f t="shared" si="3"/>
        <v>0</v>
      </c>
      <c r="O53" s="24"/>
      <c r="P53" s="24"/>
      <c r="Q53" s="24"/>
      <c r="R53" s="24"/>
      <c r="S53" s="24"/>
      <c r="T53" s="24"/>
      <c r="U53" s="24"/>
      <c r="V53" s="24"/>
      <c r="W53" s="24"/>
      <c r="X53" s="24"/>
      <c r="Y53" s="24"/>
      <c r="Z53" s="24"/>
      <c r="AA53" s="24"/>
      <c r="AB53" s="24"/>
      <c r="AC53" s="24"/>
      <c r="AD53" s="24"/>
      <c r="AE53" s="24"/>
      <c r="AF53" s="24"/>
      <c r="AG53" s="24"/>
      <c r="AH53" s="24"/>
      <c r="AI53" s="24"/>
    </row>
    <row r="54" spans="2:35" ht="65.099999999999994" customHeight="1" x14ac:dyDescent="0.25">
      <c r="B54" s="27" t="s">
        <v>131</v>
      </c>
      <c r="C54" s="27" t="s">
        <v>123</v>
      </c>
      <c r="D54" s="28" t="s">
        <v>132</v>
      </c>
      <c r="E54" s="29" t="s">
        <v>1377</v>
      </c>
      <c r="F54" s="134"/>
      <c r="G54" s="167">
        <v>14.425844346549193</v>
      </c>
      <c r="H54" s="134"/>
      <c r="I54" s="145">
        <v>1</v>
      </c>
      <c r="J54" s="137">
        <f t="shared" si="1"/>
        <v>0</v>
      </c>
      <c r="K54" s="138">
        <f t="shared" si="2"/>
        <v>0</v>
      </c>
      <c r="L54" s="139"/>
      <c r="M54" s="141">
        <f>IF(OR(F54="Ja",F54="Nej"),0,1)</f>
        <v>1</v>
      </c>
      <c r="N54" s="129">
        <f t="shared" si="3"/>
        <v>0</v>
      </c>
      <c r="O54" s="24"/>
      <c r="P54" s="24"/>
      <c r="Q54" s="24"/>
      <c r="R54" s="24"/>
      <c r="S54" s="24"/>
      <c r="T54" s="24"/>
      <c r="U54" s="24"/>
      <c r="V54" s="24"/>
      <c r="W54" s="24"/>
      <c r="X54" s="24"/>
      <c r="Y54" s="24"/>
      <c r="Z54" s="24"/>
      <c r="AA54" s="24"/>
      <c r="AB54" s="24"/>
      <c r="AC54" s="24"/>
      <c r="AD54" s="24"/>
      <c r="AE54" s="24"/>
      <c r="AF54" s="24"/>
      <c r="AG54" s="24"/>
      <c r="AH54" s="24"/>
      <c r="AI54" s="24"/>
    </row>
    <row r="55" spans="2:35" ht="21.95" customHeight="1" x14ac:dyDescent="0.25">
      <c r="B55" s="168" t="s">
        <v>133</v>
      </c>
      <c r="C55" s="169"/>
      <c r="D55" s="169"/>
      <c r="E55" s="169"/>
      <c r="F55" s="161"/>
      <c r="G55" s="170"/>
      <c r="H55" s="161"/>
      <c r="I55" s="169"/>
      <c r="J55" s="171" t="s">
        <v>1277</v>
      </c>
      <c r="K55" s="169" t="s">
        <v>1277</v>
      </c>
      <c r="L55" s="139"/>
      <c r="M55" s="129"/>
      <c r="N55" s="129"/>
      <c r="O55" s="24"/>
      <c r="P55" s="24"/>
      <c r="Q55" s="24"/>
      <c r="R55" s="24"/>
      <c r="S55" s="24"/>
      <c r="T55" s="24"/>
      <c r="U55" s="24"/>
      <c r="V55" s="24"/>
      <c r="W55" s="24"/>
      <c r="X55" s="24"/>
      <c r="Y55" s="24"/>
      <c r="Z55" s="24"/>
      <c r="AA55" s="24"/>
      <c r="AB55" s="24"/>
      <c r="AC55" s="24"/>
      <c r="AD55" s="24"/>
      <c r="AE55" s="24"/>
      <c r="AF55" s="24"/>
      <c r="AG55" s="24"/>
      <c r="AH55" s="24"/>
      <c r="AI55" s="24"/>
    </row>
    <row r="56" spans="2:35" ht="65.099999999999994" customHeight="1" x14ac:dyDescent="0.25">
      <c r="B56" s="27" t="s">
        <v>134</v>
      </c>
      <c r="C56" s="27" t="s">
        <v>135</v>
      </c>
      <c r="D56" s="28" t="s">
        <v>136</v>
      </c>
      <c r="E56" s="31" t="s">
        <v>0</v>
      </c>
      <c r="F56" s="134"/>
      <c r="G56" s="162"/>
      <c r="H56" s="134"/>
      <c r="I56" s="163">
        <v>1</v>
      </c>
      <c r="J56" s="137">
        <f t="shared" si="1"/>
        <v>0</v>
      </c>
      <c r="K56" s="138">
        <f t="shared" si="2"/>
        <v>0</v>
      </c>
      <c r="L56" s="139"/>
      <c r="M56" s="129">
        <f t="shared" si="0"/>
        <v>1</v>
      </c>
      <c r="N56" s="129">
        <f t="shared" si="3"/>
        <v>0</v>
      </c>
      <c r="O56" s="24"/>
      <c r="P56" s="24"/>
      <c r="Q56" s="24"/>
      <c r="R56" s="24"/>
      <c r="S56" s="24"/>
      <c r="T56" s="24"/>
      <c r="U56" s="24"/>
      <c r="V56" s="24"/>
      <c r="W56" s="24"/>
      <c r="X56" s="24"/>
      <c r="Y56" s="24"/>
      <c r="Z56" s="24"/>
      <c r="AA56" s="24"/>
      <c r="AB56" s="24"/>
      <c r="AC56" s="24"/>
      <c r="AD56" s="24"/>
      <c r="AE56" s="24"/>
      <c r="AF56" s="24"/>
      <c r="AG56" s="24"/>
      <c r="AH56" s="24"/>
      <c r="AI56" s="24"/>
    </row>
    <row r="57" spans="2:35" ht="65.099999999999994" customHeight="1" x14ac:dyDescent="0.25">
      <c r="B57" s="27" t="s">
        <v>137</v>
      </c>
      <c r="C57" s="27" t="s">
        <v>135</v>
      </c>
      <c r="D57" s="28" t="s">
        <v>138</v>
      </c>
      <c r="E57" s="27" t="s">
        <v>0</v>
      </c>
      <c r="F57" s="134"/>
      <c r="G57" s="142"/>
      <c r="H57" s="134"/>
      <c r="I57" s="143">
        <v>1</v>
      </c>
      <c r="J57" s="137">
        <f t="shared" si="1"/>
        <v>0</v>
      </c>
      <c r="K57" s="138">
        <f t="shared" si="2"/>
        <v>0</v>
      </c>
      <c r="L57" s="139"/>
      <c r="M57" s="129">
        <f t="shared" si="0"/>
        <v>1</v>
      </c>
      <c r="N57" s="129">
        <f t="shared" si="3"/>
        <v>0</v>
      </c>
      <c r="O57" s="24"/>
      <c r="P57" s="24"/>
      <c r="Q57" s="24"/>
      <c r="R57" s="24"/>
      <c r="S57" s="24"/>
      <c r="T57" s="24"/>
      <c r="U57" s="24"/>
      <c r="V57" s="24"/>
      <c r="W57" s="24"/>
      <c r="X57" s="24"/>
      <c r="Y57" s="24"/>
      <c r="Z57" s="24"/>
      <c r="AA57" s="24"/>
      <c r="AB57" s="24"/>
      <c r="AC57" s="24"/>
      <c r="AD57" s="24"/>
      <c r="AE57" s="24"/>
      <c r="AF57" s="24"/>
      <c r="AG57" s="24"/>
      <c r="AH57" s="24"/>
      <c r="AI57" s="24"/>
    </row>
    <row r="58" spans="2:35" ht="65.099999999999994" customHeight="1" x14ac:dyDescent="0.25">
      <c r="B58" s="27" t="s">
        <v>139</v>
      </c>
      <c r="C58" s="27" t="s">
        <v>135</v>
      </c>
      <c r="D58" s="28" t="s">
        <v>140</v>
      </c>
      <c r="E58" s="27" t="s">
        <v>0</v>
      </c>
      <c r="F58" s="134"/>
      <c r="G58" s="142"/>
      <c r="H58" s="134"/>
      <c r="I58" s="143">
        <v>1</v>
      </c>
      <c r="J58" s="137">
        <f t="shared" si="1"/>
        <v>0</v>
      </c>
      <c r="K58" s="138">
        <f t="shared" si="2"/>
        <v>0</v>
      </c>
      <c r="L58" s="139"/>
      <c r="M58" s="129">
        <f t="shared" si="0"/>
        <v>1</v>
      </c>
      <c r="N58" s="129">
        <f t="shared" si="3"/>
        <v>0</v>
      </c>
      <c r="O58" s="24"/>
      <c r="P58" s="24"/>
      <c r="Q58" s="24"/>
      <c r="R58" s="24"/>
      <c r="S58" s="24"/>
      <c r="T58" s="24"/>
      <c r="U58" s="24"/>
      <c r="V58" s="24"/>
      <c r="W58" s="24"/>
      <c r="X58" s="24"/>
      <c r="Y58" s="24"/>
      <c r="Z58" s="24"/>
      <c r="AA58" s="24"/>
      <c r="AB58" s="24"/>
      <c r="AC58" s="24"/>
      <c r="AD58" s="24"/>
      <c r="AE58" s="24"/>
      <c r="AF58" s="24"/>
      <c r="AG58" s="24"/>
      <c r="AH58" s="24"/>
      <c r="AI58" s="24"/>
    </row>
    <row r="59" spans="2:35" ht="79.5" customHeight="1" thickBot="1" x14ac:dyDescent="0.3">
      <c r="B59" s="29" t="s">
        <v>141</v>
      </c>
      <c r="C59" s="29" t="s">
        <v>135</v>
      </c>
      <c r="D59" s="30" t="s">
        <v>1455</v>
      </c>
      <c r="E59" s="29" t="s">
        <v>0</v>
      </c>
      <c r="F59" s="134"/>
      <c r="G59" s="164"/>
      <c r="H59" s="134"/>
      <c r="I59" s="145">
        <v>1</v>
      </c>
      <c r="J59" s="146">
        <f t="shared" si="1"/>
        <v>0</v>
      </c>
      <c r="K59" s="147">
        <f t="shared" si="2"/>
        <v>0</v>
      </c>
      <c r="L59" s="139"/>
      <c r="M59" s="129">
        <f t="shared" si="0"/>
        <v>1</v>
      </c>
      <c r="N59" s="129">
        <f t="shared" si="3"/>
        <v>0</v>
      </c>
      <c r="O59" s="24"/>
      <c r="P59" s="24"/>
      <c r="Q59" s="24"/>
      <c r="R59" s="24"/>
      <c r="S59" s="24"/>
      <c r="T59" s="24"/>
      <c r="U59" s="24"/>
      <c r="V59" s="24"/>
      <c r="W59" s="24"/>
      <c r="X59" s="24"/>
      <c r="Y59" s="24"/>
      <c r="Z59" s="24"/>
      <c r="AA59" s="24"/>
      <c r="AB59" s="24"/>
      <c r="AC59" s="24"/>
      <c r="AD59" s="24"/>
      <c r="AE59" s="24"/>
      <c r="AF59" s="24"/>
      <c r="AG59" s="24"/>
      <c r="AH59" s="24"/>
      <c r="AI59" s="24"/>
    </row>
    <row r="60" spans="2:35" ht="46.5" customHeight="1" thickBot="1" x14ac:dyDescent="0.3">
      <c r="B60" s="460" t="s">
        <v>142</v>
      </c>
      <c r="C60" s="459"/>
      <c r="D60" s="459" t="s">
        <v>143</v>
      </c>
      <c r="E60" s="459"/>
      <c r="F60" s="459"/>
      <c r="G60" s="459"/>
      <c r="H60" s="459"/>
      <c r="I60" s="459"/>
      <c r="J60" s="172" t="s">
        <v>1277</v>
      </c>
      <c r="K60" s="173" t="s">
        <v>1277</v>
      </c>
      <c r="L60" s="139"/>
      <c r="M60" s="129"/>
      <c r="N60" s="129"/>
      <c r="O60" s="24"/>
      <c r="P60" s="24"/>
      <c r="Q60" s="24"/>
      <c r="R60" s="24"/>
      <c r="S60" s="24"/>
      <c r="T60" s="24"/>
      <c r="U60" s="24"/>
      <c r="V60" s="24"/>
      <c r="W60" s="24"/>
      <c r="X60" s="24"/>
      <c r="Y60" s="24"/>
      <c r="Z60" s="24"/>
      <c r="AA60" s="24"/>
      <c r="AB60" s="24"/>
      <c r="AC60" s="24"/>
      <c r="AD60" s="24"/>
      <c r="AE60" s="24"/>
      <c r="AF60" s="24"/>
      <c r="AG60" s="24"/>
      <c r="AH60" s="24"/>
      <c r="AI60" s="24"/>
    </row>
    <row r="61" spans="2:35" ht="50.1" customHeight="1" x14ac:dyDescent="0.25">
      <c r="B61" s="31" t="s">
        <v>1187</v>
      </c>
      <c r="C61" s="150" t="s">
        <v>1449</v>
      </c>
      <c r="D61" s="32" t="s">
        <v>1341</v>
      </c>
      <c r="E61" s="31" t="s">
        <v>0</v>
      </c>
      <c r="F61" s="134"/>
      <c r="G61" s="162"/>
      <c r="H61" s="134"/>
      <c r="I61" s="163">
        <v>1</v>
      </c>
      <c r="J61" s="154">
        <f t="shared" si="1"/>
        <v>0</v>
      </c>
      <c r="K61" s="155">
        <f t="shared" si="2"/>
        <v>0</v>
      </c>
      <c r="L61" s="139"/>
      <c r="M61" s="129">
        <f t="shared" si="0"/>
        <v>1</v>
      </c>
      <c r="N61" s="129">
        <f t="shared" si="3"/>
        <v>0</v>
      </c>
      <c r="O61" s="24"/>
      <c r="P61" s="24"/>
      <c r="Q61" s="24"/>
      <c r="R61" s="24"/>
      <c r="S61" s="24"/>
      <c r="T61" s="24"/>
      <c r="U61" s="24"/>
      <c r="V61" s="24"/>
      <c r="W61" s="24"/>
      <c r="X61" s="24"/>
      <c r="Y61" s="24"/>
      <c r="Z61" s="24"/>
      <c r="AA61" s="24"/>
      <c r="AB61" s="24"/>
      <c r="AC61" s="24"/>
      <c r="AD61" s="24"/>
      <c r="AE61" s="24"/>
      <c r="AF61" s="24"/>
      <c r="AG61" s="24"/>
      <c r="AH61" s="24"/>
      <c r="AI61" s="24"/>
    </row>
    <row r="62" spans="2:35" ht="50.1" customHeight="1" x14ac:dyDescent="0.25">
      <c r="B62" s="27" t="s">
        <v>1188</v>
      </c>
      <c r="C62" s="150" t="s">
        <v>1449</v>
      </c>
      <c r="D62" s="28" t="s">
        <v>1342</v>
      </c>
      <c r="E62" s="27" t="s">
        <v>0</v>
      </c>
      <c r="F62" s="134"/>
      <c r="G62" s="142"/>
      <c r="H62" s="134"/>
      <c r="I62" s="143">
        <v>1</v>
      </c>
      <c r="J62" s="137">
        <f t="shared" si="1"/>
        <v>0</v>
      </c>
      <c r="K62" s="138">
        <f t="shared" si="2"/>
        <v>0</v>
      </c>
      <c r="L62" s="139"/>
      <c r="M62" s="129">
        <f t="shared" si="0"/>
        <v>1</v>
      </c>
      <c r="N62" s="129">
        <f t="shared" si="3"/>
        <v>0</v>
      </c>
      <c r="O62" s="24"/>
      <c r="P62" s="24"/>
      <c r="Q62" s="24"/>
      <c r="R62" s="24"/>
      <c r="S62" s="24"/>
      <c r="T62" s="24"/>
      <c r="U62" s="24"/>
      <c r="V62" s="24"/>
      <c r="W62" s="24"/>
      <c r="X62" s="24"/>
      <c r="Y62" s="24"/>
      <c r="Z62" s="24"/>
      <c r="AA62" s="24"/>
      <c r="AB62" s="24"/>
      <c r="AC62" s="24"/>
      <c r="AD62" s="24"/>
      <c r="AE62" s="24"/>
      <c r="AF62" s="24"/>
      <c r="AG62" s="24"/>
      <c r="AH62" s="24"/>
      <c r="AI62" s="24"/>
    </row>
    <row r="63" spans="2:35" ht="50.1" customHeight="1" x14ac:dyDescent="0.25">
      <c r="B63" s="27" t="s">
        <v>1189</v>
      </c>
      <c r="C63" s="150" t="s">
        <v>1449</v>
      </c>
      <c r="D63" s="28" t="s">
        <v>147</v>
      </c>
      <c r="E63" s="27" t="s">
        <v>0</v>
      </c>
      <c r="F63" s="134"/>
      <c r="G63" s="142"/>
      <c r="H63" s="134"/>
      <c r="I63" s="143">
        <v>1</v>
      </c>
      <c r="J63" s="137">
        <f t="shared" si="1"/>
        <v>0</v>
      </c>
      <c r="K63" s="138">
        <f t="shared" si="2"/>
        <v>0</v>
      </c>
      <c r="L63" s="139"/>
      <c r="M63" s="129">
        <f t="shared" si="0"/>
        <v>1</v>
      </c>
      <c r="N63" s="129">
        <f t="shared" si="3"/>
        <v>0</v>
      </c>
      <c r="O63" s="24"/>
      <c r="P63" s="24"/>
      <c r="Q63" s="24"/>
      <c r="R63" s="24"/>
      <c r="S63" s="24"/>
      <c r="T63" s="24"/>
      <c r="U63" s="24"/>
      <c r="V63" s="24"/>
      <c r="W63" s="24"/>
      <c r="X63" s="24"/>
      <c r="Y63" s="24"/>
      <c r="Z63" s="24"/>
      <c r="AA63" s="24"/>
      <c r="AB63" s="24"/>
      <c r="AC63" s="24"/>
      <c r="AD63" s="24"/>
      <c r="AE63" s="24"/>
      <c r="AF63" s="24"/>
      <c r="AG63" s="24"/>
      <c r="AH63" s="24"/>
      <c r="AI63" s="24"/>
    </row>
    <row r="64" spans="2:35" ht="61.5" customHeight="1" x14ac:dyDescent="0.25">
      <c r="B64" s="27" t="s">
        <v>1190</v>
      </c>
      <c r="C64" s="150" t="s">
        <v>1449</v>
      </c>
      <c r="D64" s="28" t="s">
        <v>149</v>
      </c>
      <c r="E64" s="27" t="s">
        <v>0</v>
      </c>
      <c r="F64" s="134"/>
      <c r="G64" s="142"/>
      <c r="H64" s="134"/>
      <c r="I64" s="143">
        <v>1</v>
      </c>
      <c r="J64" s="137">
        <f t="shared" si="1"/>
        <v>0</v>
      </c>
      <c r="K64" s="138">
        <f t="shared" si="2"/>
        <v>0</v>
      </c>
      <c r="L64" s="139"/>
      <c r="M64" s="129">
        <f t="shared" si="0"/>
        <v>1</v>
      </c>
      <c r="N64" s="129">
        <f t="shared" si="3"/>
        <v>0</v>
      </c>
      <c r="O64" s="24"/>
      <c r="P64" s="24"/>
      <c r="Q64" s="24"/>
      <c r="R64" s="24"/>
      <c r="S64" s="24"/>
      <c r="T64" s="24"/>
      <c r="U64" s="24"/>
      <c r="V64" s="24"/>
      <c r="W64" s="24"/>
      <c r="X64" s="24"/>
      <c r="Y64" s="24"/>
      <c r="Z64" s="24"/>
      <c r="AA64" s="24"/>
      <c r="AB64" s="24"/>
      <c r="AC64" s="24"/>
      <c r="AD64" s="24"/>
      <c r="AE64" s="24"/>
      <c r="AF64" s="24"/>
      <c r="AG64" s="24"/>
      <c r="AH64" s="24"/>
      <c r="AI64" s="24"/>
    </row>
    <row r="65" spans="2:35" ht="82.5" customHeight="1" x14ac:dyDescent="0.25">
      <c r="B65" s="27" t="s">
        <v>1191</v>
      </c>
      <c r="C65" s="150" t="s">
        <v>1449</v>
      </c>
      <c r="D65" s="28" t="s">
        <v>151</v>
      </c>
      <c r="E65" s="27" t="s">
        <v>0</v>
      </c>
      <c r="F65" s="134"/>
      <c r="G65" s="142"/>
      <c r="H65" s="134"/>
      <c r="I65" s="143">
        <v>1</v>
      </c>
      <c r="J65" s="137">
        <f t="shared" si="1"/>
        <v>0</v>
      </c>
      <c r="K65" s="138">
        <f t="shared" si="2"/>
        <v>0</v>
      </c>
      <c r="L65" s="139"/>
      <c r="M65" s="129">
        <f t="shared" si="0"/>
        <v>1</v>
      </c>
      <c r="N65" s="129">
        <f t="shared" si="3"/>
        <v>0</v>
      </c>
      <c r="O65" s="24"/>
      <c r="P65" s="24"/>
      <c r="Q65" s="24"/>
      <c r="R65" s="24"/>
      <c r="S65" s="24"/>
      <c r="T65" s="24"/>
      <c r="U65" s="24"/>
      <c r="V65" s="24"/>
      <c r="W65" s="24"/>
      <c r="X65" s="24"/>
      <c r="Y65" s="24"/>
      <c r="Z65" s="24"/>
      <c r="AA65" s="24"/>
      <c r="AB65" s="24"/>
      <c r="AC65" s="24"/>
      <c r="AD65" s="24"/>
      <c r="AE65" s="24"/>
      <c r="AF65" s="24"/>
      <c r="AG65" s="24"/>
      <c r="AH65" s="24"/>
      <c r="AI65" s="24"/>
    </row>
    <row r="66" spans="2:35" ht="50.1" customHeight="1" x14ac:dyDescent="0.25">
      <c r="B66" s="27" t="s">
        <v>1192</v>
      </c>
      <c r="C66" s="150" t="s">
        <v>1449</v>
      </c>
      <c r="D66" s="28" t="s">
        <v>153</v>
      </c>
      <c r="E66" s="27" t="s">
        <v>0</v>
      </c>
      <c r="F66" s="134"/>
      <c r="G66" s="142"/>
      <c r="H66" s="134"/>
      <c r="I66" s="143">
        <v>1</v>
      </c>
      <c r="J66" s="137">
        <f t="shared" si="1"/>
        <v>0</v>
      </c>
      <c r="K66" s="138">
        <f t="shared" si="2"/>
        <v>0</v>
      </c>
      <c r="L66" s="139"/>
      <c r="M66" s="129">
        <f t="shared" si="0"/>
        <v>1</v>
      </c>
      <c r="N66" s="129">
        <f t="shared" si="3"/>
        <v>0</v>
      </c>
      <c r="O66" s="24"/>
      <c r="P66" s="24"/>
      <c r="Q66" s="24"/>
      <c r="R66" s="24"/>
      <c r="S66" s="24"/>
      <c r="T66" s="24"/>
      <c r="U66" s="24"/>
      <c r="V66" s="24"/>
      <c r="W66" s="24"/>
      <c r="X66" s="24"/>
      <c r="Y66" s="24"/>
      <c r="Z66" s="24"/>
      <c r="AA66" s="24"/>
      <c r="AB66" s="24"/>
      <c r="AC66" s="24"/>
      <c r="AD66" s="24"/>
      <c r="AE66" s="24"/>
      <c r="AF66" s="24"/>
      <c r="AG66" s="24"/>
      <c r="AH66" s="24"/>
      <c r="AI66" s="24"/>
    </row>
    <row r="67" spans="2:35" ht="60.75" customHeight="1" x14ac:dyDescent="0.25">
      <c r="B67" s="27" t="s">
        <v>1193</v>
      </c>
      <c r="C67" s="150" t="s">
        <v>1449</v>
      </c>
      <c r="D67" s="28" t="s">
        <v>155</v>
      </c>
      <c r="E67" s="27" t="s">
        <v>0</v>
      </c>
      <c r="F67" s="134"/>
      <c r="G67" s="142"/>
      <c r="H67" s="134"/>
      <c r="I67" s="143">
        <v>1</v>
      </c>
      <c r="J67" s="137">
        <f t="shared" si="1"/>
        <v>0</v>
      </c>
      <c r="K67" s="138">
        <f t="shared" si="2"/>
        <v>0</v>
      </c>
      <c r="L67" s="139"/>
      <c r="M67" s="129">
        <f t="shared" si="0"/>
        <v>1</v>
      </c>
      <c r="N67" s="129">
        <f t="shared" si="3"/>
        <v>0</v>
      </c>
      <c r="O67" s="24"/>
      <c r="P67" s="24"/>
      <c r="Q67" s="24"/>
      <c r="R67" s="24"/>
      <c r="S67" s="24"/>
      <c r="T67" s="24"/>
      <c r="U67" s="24"/>
      <c r="V67" s="24"/>
      <c r="W67" s="24"/>
      <c r="X67" s="24"/>
      <c r="Y67" s="24"/>
      <c r="Z67" s="24"/>
      <c r="AA67" s="24"/>
      <c r="AB67" s="24"/>
      <c r="AC67" s="24"/>
      <c r="AD67" s="24"/>
      <c r="AE67" s="24"/>
      <c r="AF67" s="24"/>
      <c r="AG67" s="24"/>
      <c r="AH67" s="24"/>
      <c r="AI67" s="24"/>
    </row>
    <row r="68" spans="2:35" ht="50.1" customHeight="1" x14ac:dyDescent="0.25">
      <c r="B68" s="27" t="s">
        <v>1194</v>
      </c>
      <c r="C68" s="150" t="s">
        <v>1449</v>
      </c>
      <c r="D68" s="28" t="s">
        <v>157</v>
      </c>
      <c r="E68" s="27" t="s">
        <v>0</v>
      </c>
      <c r="F68" s="134"/>
      <c r="G68" s="142"/>
      <c r="H68" s="134"/>
      <c r="I68" s="143">
        <v>1</v>
      </c>
      <c r="J68" s="137">
        <f t="shared" si="1"/>
        <v>0</v>
      </c>
      <c r="K68" s="138">
        <f t="shared" si="2"/>
        <v>0</v>
      </c>
      <c r="L68" s="139"/>
      <c r="M68" s="129">
        <f t="shared" si="0"/>
        <v>1</v>
      </c>
      <c r="N68" s="129">
        <f t="shared" si="3"/>
        <v>0</v>
      </c>
      <c r="O68" s="24"/>
      <c r="P68" s="24"/>
      <c r="Q68" s="24"/>
      <c r="R68" s="24"/>
      <c r="S68" s="24"/>
      <c r="T68" s="24"/>
      <c r="U68" s="24"/>
      <c r="V68" s="24"/>
      <c r="W68" s="24"/>
      <c r="X68" s="24"/>
      <c r="Y68" s="24"/>
      <c r="Z68" s="24"/>
      <c r="AA68" s="24"/>
      <c r="AB68" s="24"/>
      <c r="AC68" s="24"/>
      <c r="AD68" s="24"/>
      <c r="AE68" s="24"/>
      <c r="AF68" s="24"/>
      <c r="AG68" s="24"/>
      <c r="AH68" s="24"/>
      <c r="AI68" s="24"/>
    </row>
    <row r="69" spans="2:35" ht="50.1" customHeight="1" x14ac:dyDescent="0.25">
      <c r="B69" s="27" t="s">
        <v>1195</v>
      </c>
      <c r="C69" s="150" t="s">
        <v>1449</v>
      </c>
      <c r="D69" s="28" t="s">
        <v>159</v>
      </c>
      <c r="E69" s="27" t="s">
        <v>0</v>
      </c>
      <c r="F69" s="134"/>
      <c r="G69" s="142"/>
      <c r="H69" s="134"/>
      <c r="I69" s="143">
        <v>1</v>
      </c>
      <c r="J69" s="137">
        <f t="shared" si="1"/>
        <v>0</v>
      </c>
      <c r="K69" s="138">
        <f t="shared" si="2"/>
        <v>0</v>
      </c>
      <c r="L69" s="139"/>
      <c r="M69" s="129">
        <f t="shared" si="0"/>
        <v>1</v>
      </c>
      <c r="N69" s="129">
        <f t="shared" si="3"/>
        <v>0</v>
      </c>
      <c r="O69" s="24"/>
      <c r="P69" s="24"/>
      <c r="Q69" s="24"/>
      <c r="R69" s="24"/>
      <c r="S69" s="24"/>
      <c r="T69" s="24"/>
      <c r="U69" s="24"/>
      <c r="V69" s="24"/>
      <c r="W69" s="24"/>
      <c r="X69" s="24"/>
      <c r="Y69" s="24"/>
      <c r="Z69" s="24"/>
      <c r="AA69" s="24"/>
      <c r="AB69" s="24"/>
      <c r="AC69" s="24"/>
      <c r="AD69" s="24"/>
      <c r="AE69" s="24"/>
      <c r="AF69" s="24"/>
      <c r="AG69" s="24"/>
      <c r="AH69" s="24"/>
      <c r="AI69" s="24"/>
    </row>
    <row r="70" spans="2:35" ht="87.75" customHeight="1" x14ac:dyDescent="0.25">
      <c r="B70" s="27" t="s">
        <v>1196</v>
      </c>
      <c r="C70" s="150" t="s">
        <v>1449</v>
      </c>
      <c r="D70" s="28" t="s">
        <v>161</v>
      </c>
      <c r="E70" s="27" t="s">
        <v>0</v>
      </c>
      <c r="F70" s="134"/>
      <c r="G70" s="142"/>
      <c r="H70" s="134"/>
      <c r="I70" s="143">
        <v>1</v>
      </c>
      <c r="J70" s="137">
        <f t="shared" si="1"/>
        <v>0</v>
      </c>
      <c r="K70" s="138">
        <f t="shared" si="2"/>
        <v>0</v>
      </c>
      <c r="L70" s="139"/>
      <c r="M70" s="129">
        <f t="shared" si="0"/>
        <v>1</v>
      </c>
      <c r="N70" s="129">
        <f t="shared" si="3"/>
        <v>0</v>
      </c>
      <c r="O70" s="24"/>
      <c r="P70" s="24"/>
      <c r="Q70" s="24"/>
      <c r="R70" s="24"/>
      <c r="S70" s="24"/>
      <c r="T70" s="24"/>
      <c r="U70" s="24"/>
      <c r="V70" s="24"/>
      <c r="W70" s="24"/>
      <c r="X70" s="24"/>
      <c r="Y70" s="24"/>
      <c r="Z70" s="24"/>
      <c r="AA70" s="24"/>
      <c r="AB70" s="24"/>
      <c r="AC70" s="24"/>
      <c r="AD70" s="24"/>
      <c r="AE70" s="24"/>
      <c r="AF70" s="24"/>
      <c r="AG70" s="24"/>
      <c r="AH70" s="24"/>
      <c r="AI70" s="24"/>
    </row>
    <row r="71" spans="2:35" ht="50.1" customHeight="1" x14ac:dyDescent="0.25">
      <c r="B71" s="27" t="s">
        <v>1197</v>
      </c>
      <c r="C71" s="150" t="s">
        <v>1449</v>
      </c>
      <c r="D71" s="28" t="s">
        <v>163</v>
      </c>
      <c r="E71" s="27" t="s">
        <v>0</v>
      </c>
      <c r="F71" s="134"/>
      <c r="G71" s="142"/>
      <c r="H71" s="134"/>
      <c r="I71" s="143">
        <v>1</v>
      </c>
      <c r="J71" s="137">
        <f t="shared" si="1"/>
        <v>0</v>
      </c>
      <c r="K71" s="138">
        <f t="shared" si="2"/>
        <v>0</v>
      </c>
      <c r="L71" s="139"/>
      <c r="M71" s="129">
        <f t="shared" si="0"/>
        <v>1</v>
      </c>
      <c r="N71" s="129">
        <f t="shared" si="3"/>
        <v>0</v>
      </c>
      <c r="O71" s="24"/>
      <c r="P71" s="24"/>
      <c r="Q71" s="24"/>
      <c r="R71" s="24"/>
      <c r="S71" s="24"/>
      <c r="T71" s="24"/>
      <c r="U71" s="24"/>
      <c r="V71" s="24"/>
      <c r="W71" s="24"/>
      <c r="X71" s="24"/>
      <c r="Y71" s="24"/>
      <c r="Z71" s="24"/>
      <c r="AA71" s="24"/>
      <c r="AB71" s="24"/>
      <c r="AC71" s="24"/>
      <c r="AD71" s="24"/>
      <c r="AE71" s="24"/>
      <c r="AF71" s="24"/>
      <c r="AG71" s="24"/>
      <c r="AH71" s="24"/>
      <c r="AI71" s="24"/>
    </row>
    <row r="72" spans="2:35" ht="50.1" customHeight="1" x14ac:dyDescent="0.25">
      <c r="B72" s="27" t="s">
        <v>1198</v>
      </c>
      <c r="C72" s="150" t="s">
        <v>1449</v>
      </c>
      <c r="D72" s="28" t="s">
        <v>165</v>
      </c>
      <c r="E72" s="27" t="s">
        <v>0</v>
      </c>
      <c r="F72" s="134"/>
      <c r="G72" s="142"/>
      <c r="H72" s="134"/>
      <c r="I72" s="143">
        <v>1</v>
      </c>
      <c r="J72" s="137">
        <f t="shared" si="1"/>
        <v>0</v>
      </c>
      <c r="K72" s="138">
        <f t="shared" si="2"/>
        <v>0</v>
      </c>
      <c r="L72" s="139"/>
      <c r="M72" s="129">
        <f t="shared" si="0"/>
        <v>1</v>
      </c>
      <c r="N72" s="129">
        <f t="shared" si="3"/>
        <v>0</v>
      </c>
      <c r="O72" s="24"/>
      <c r="P72" s="24"/>
      <c r="Q72" s="24"/>
      <c r="R72" s="24"/>
      <c r="S72" s="24"/>
      <c r="T72" s="24"/>
      <c r="U72" s="24"/>
      <c r="V72" s="24"/>
      <c r="W72" s="24"/>
      <c r="X72" s="24"/>
      <c r="Y72" s="24"/>
      <c r="Z72" s="24"/>
      <c r="AA72" s="24"/>
      <c r="AB72" s="24"/>
      <c r="AC72" s="24"/>
      <c r="AD72" s="24"/>
      <c r="AE72" s="24"/>
      <c r="AF72" s="24"/>
      <c r="AG72" s="24"/>
      <c r="AH72" s="24"/>
      <c r="AI72" s="24"/>
    </row>
    <row r="73" spans="2:35" ht="50.1" customHeight="1" x14ac:dyDescent="0.25">
      <c r="B73" s="27" t="s">
        <v>1199</v>
      </c>
      <c r="C73" s="150" t="s">
        <v>1449</v>
      </c>
      <c r="D73" s="28" t="s">
        <v>167</v>
      </c>
      <c r="E73" s="27" t="s">
        <v>0</v>
      </c>
      <c r="F73" s="134"/>
      <c r="G73" s="142"/>
      <c r="H73" s="134"/>
      <c r="I73" s="143">
        <v>1</v>
      </c>
      <c r="J73" s="137">
        <f t="shared" si="1"/>
        <v>0</v>
      </c>
      <c r="K73" s="138">
        <f t="shared" si="2"/>
        <v>0</v>
      </c>
      <c r="L73" s="139"/>
      <c r="M73" s="129">
        <f t="shared" si="0"/>
        <v>1</v>
      </c>
      <c r="N73" s="129">
        <f t="shared" si="3"/>
        <v>0</v>
      </c>
      <c r="O73" s="24"/>
      <c r="P73" s="24"/>
      <c r="Q73" s="24"/>
      <c r="R73" s="24"/>
      <c r="S73" s="24"/>
      <c r="T73" s="24"/>
      <c r="U73" s="24"/>
      <c r="V73" s="24"/>
      <c r="W73" s="24"/>
      <c r="X73" s="24"/>
      <c r="Y73" s="24"/>
      <c r="Z73" s="24"/>
      <c r="AA73" s="24"/>
      <c r="AB73" s="24"/>
      <c r="AC73" s="24"/>
      <c r="AD73" s="24"/>
      <c r="AE73" s="24"/>
      <c r="AF73" s="24"/>
      <c r="AG73" s="24"/>
      <c r="AH73" s="24"/>
      <c r="AI73" s="24"/>
    </row>
    <row r="74" spans="2:35" ht="50.1" customHeight="1" x14ac:dyDescent="0.25">
      <c r="B74" s="27" t="s">
        <v>1200</v>
      </c>
      <c r="C74" s="150" t="s">
        <v>1449</v>
      </c>
      <c r="D74" s="28" t="s">
        <v>169</v>
      </c>
      <c r="E74" s="27" t="s">
        <v>0</v>
      </c>
      <c r="F74" s="134"/>
      <c r="G74" s="142"/>
      <c r="H74" s="134"/>
      <c r="I74" s="143">
        <v>1</v>
      </c>
      <c r="J74" s="137">
        <f t="shared" si="1"/>
        <v>0</v>
      </c>
      <c r="K74" s="138">
        <f t="shared" si="2"/>
        <v>0</v>
      </c>
      <c r="L74" s="139"/>
      <c r="M74" s="129">
        <f t="shared" si="0"/>
        <v>1</v>
      </c>
      <c r="N74" s="129">
        <f t="shared" si="3"/>
        <v>0</v>
      </c>
      <c r="O74" s="24"/>
      <c r="P74" s="24"/>
      <c r="Q74" s="24"/>
      <c r="R74" s="24"/>
      <c r="S74" s="24"/>
      <c r="T74" s="24"/>
      <c r="U74" s="24"/>
      <c r="V74" s="24"/>
      <c r="W74" s="24"/>
      <c r="X74" s="24"/>
      <c r="Y74" s="24"/>
      <c r="Z74" s="24"/>
      <c r="AA74" s="24"/>
      <c r="AB74" s="24"/>
      <c r="AC74" s="24"/>
      <c r="AD74" s="24"/>
      <c r="AE74" s="24"/>
      <c r="AF74" s="24"/>
      <c r="AG74" s="24"/>
      <c r="AH74" s="24"/>
      <c r="AI74" s="24"/>
    </row>
    <row r="75" spans="2:35" ht="50.1" customHeight="1" x14ac:dyDescent="0.25">
      <c r="B75" s="27" t="s">
        <v>1201</v>
      </c>
      <c r="C75" s="150" t="s">
        <v>1449</v>
      </c>
      <c r="D75" s="28" t="s">
        <v>171</v>
      </c>
      <c r="E75" s="27" t="s">
        <v>1377</v>
      </c>
      <c r="F75" s="134"/>
      <c r="G75" s="174">
        <v>1.8032305433186491</v>
      </c>
      <c r="H75" s="134"/>
      <c r="I75" s="143">
        <v>1</v>
      </c>
      <c r="J75" s="137">
        <f t="shared" si="1"/>
        <v>0</v>
      </c>
      <c r="K75" s="138">
        <f t="shared" si="2"/>
        <v>0</v>
      </c>
      <c r="L75" s="139"/>
      <c r="M75" s="141">
        <f>IF(OR(F75="Ja",F75="Nej"),0,1)</f>
        <v>1</v>
      </c>
      <c r="N75" s="129">
        <f t="shared" si="3"/>
        <v>0</v>
      </c>
      <c r="O75" s="24"/>
      <c r="P75" s="24"/>
      <c r="Q75" s="24"/>
      <c r="R75" s="24"/>
      <c r="S75" s="24"/>
      <c r="T75" s="24"/>
      <c r="U75" s="24"/>
      <c r="V75" s="24"/>
      <c r="W75" s="24"/>
      <c r="X75" s="24"/>
      <c r="Y75" s="24"/>
      <c r="Z75" s="24"/>
      <c r="AA75" s="24"/>
      <c r="AB75" s="24"/>
      <c r="AC75" s="24"/>
      <c r="AD75" s="24"/>
      <c r="AE75" s="24"/>
      <c r="AF75" s="24"/>
      <c r="AG75" s="24"/>
      <c r="AH75" s="24"/>
      <c r="AI75" s="24"/>
    </row>
    <row r="76" spans="2:35" ht="50.1" customHeight="1" x14ac:dyDescent="0.25">
      <c r="B76" s="27" t="s">
        <v>1202</v>
      </c>
      <c r="C76" s="150" t="s">
        <v>1449</v>
      </c>
      <c r="D76" s="28" t="s">
        <v>173</v>
      </c>
      <c r="E76" s="27" t="s">
        <v>0</v>
      </c>
      <c r="F76" s="134"/>
      <c r="G76" s="142"/>
      <c r="H76" s="134"/>
      <c r="I76" s="143">
        <v>1</v>
      </c>
      <c r="J76" s="137">
        <f t="shared" ref="J76:J139" si="4">IF(F76="Ja",IF(H76="Ja",I76,0),0)</f>
        <v>0</v>
      </c>
      <c r="K76" s="138">
        <f t="shared" ref="K76:K139" si="5">IF(F76="Ja",IF(H76="Ja",G76,G76),0)</f>
        <v>0</v>
      </c>
      <c r="L76" s="139"/>
      <c r="M76" s="129">
        <f t="shared" ref="M76:M138" si="6">IF(F76="Ja",0,1)</f>
        <v>1</v>
      </c>
      <c r="N76" s="129">
        <f t="shared" ref="N76:N139" si="7">IF(AND(F76="Ja",H76=""),1,0)</f>
        <v>0</v>
      </c>
      <c r="O76" s="24"/>
      <c r="P76" s="24"/>
      <c r="Q76" s="24"/>
      <c r="R76" s="24"/>
      <c r="S76" s="24"/>
      <c r="T76" s="24"/>
      <c r="U76" s="24"/>
      <c r="V76" s="24"/>
      <c r="W76" s="24"/>
      <c r="X76" s="24"/>
      <c r="Y76" s="24"/>
      <c r="Z76" s="24"/>
      <c r="AA76" s="24"/>
      <c r="AB76" s="24"/>
      <c r="AC76" s="24"/>
      <c r="AD76" s="24"/>
      <c r="AE76" s="24"/>
      <c r="AF76" s="24"/>
      <c r="AG76" s="24"/>
      <c r="AH76" s="24"/>
      <c r="AI76" s="24"/>
    </row>
    <row r="77" spans="2:35" ht="50.1" customHeight="1" x14ac:dyDescent="0.25">
      <c r="B77" s="27" t="s">
        <v>1203</v>
      </c>
      <c r="C77" s="150" t="s">
        <v>1449</v>
      </c>
      <c r="D77" s="28" t="s">
        <v>175</v>
      </c>
      <c r="E77" s="27" t="s">
        <v>0</v>
      </c>
      <c r="F77" s="134"/>
      <c r="G77" s="142"/>
      <c r="H77" s="134"/>
      <c r="I77" s="143">
        <v>1</v>
      </c>
      <c r="J77" s="137">
        <f t="shared" si="4"/>
        <v>0</v>
      </c>
      <c r="K77" s="138">
        <f t="shared" si="5"/>
        <v>0</v>
      </c>
      <c r="L77" s="139"/>
      <c r="M77" s="129">
        <f t="shared" si="6"/>
        <v>1</v>
      </c>
      <c r="N77" s="129">
        <f t="shared" si="7"/>
        <v>0</v>
      </c>
      <c r="O77" s="24"/>
      <c r="P77" s="24"/>
      <c r="Q77" s="24"/>
      <c r="R77" s="24"/>
      <c r="S77" s="24"/>
      <c r="T77" s="24"/>
      <c r="U77" s="24"/>
      <c r="V77" s="24"/>
      <c r="W77" s="24"/>
      <c r="X77" s="24"/>
      <c r="Y77" s="24"/>
      <c r="Z77" s="24"/>
      <c r="AA77" s="24"/>
      <c r="AB77" s="24"/>
      <c r="AC77" s="24"/>
      <c r="AD77" s="24"/>
      <c r="AE77" s="24"/>
      <c r="AF77" s="24"/>
      <c r="AG77" s="24"/>
      <c r="AH77" s="24"/>
      <c r="AI77" s="24"/>
    </row>
    <row r="78" spans="2:35" ht="50.1" customHeight="1" x14ac:dyDescent="0.25">
      <c r="B78" s="27" t="s">
        <v>1204</v>
      </c>
      <c r="C78" s="150" t="s">
        <v>1449</v>
      </c>
      <c r="D78" s="28" t="s">
        <v>177</v>
      </c>
      <c r="E78" s="27" t="s">
        <v>0</v>
      </c>
      <c r="F78" s="134"/>
      <c r="G78" s="142"/>
      <c r="H78" s="134"/>
      <c r="I78" s="143">
        <v>1</v>
      </c>
      <c r="J78" s="137">
        <f t="shared" si="4"/>
        <v>0</v>
      </c>
      <c r="K78" s="138">
        <f t="shared" si="5"/>
        <v>0</v>
      </c>
      <c r="L78" s="139"/>
      <c r="M78" s="129">
        <f t="shared" si="6"/>
        <v>1</v>
      </c>
      <c r="N78" s="129">
        <f t="shared" si="7"/>
        <v>0</v>
      </c>
      <c r="O78" s="24"/>
      <c r="P78" s="24"/>
      <c r="Q78" s="24"/>
      <c r="R78" s="24"/>
      <c r="S78" s="24"/>
      <c r="T78" s="24"/>
      <c r="U78" s="24"/>
      <c r="V78" s="24"/>
      <c r="W78" s="24"/>
      <c r="X78" s="24"/>
      <c r="Y78" s="24"/>
      <c r="Z78" s="24"/>
      <c r="AA78" s="24"/>
      <c r="AB78" s="24"/>
      <c r="AC78" s="24"/>
      <c r="AD78" s="24"/>
      <c r="AE78" s="24"/>
      <c r="AF78" s="24"/>
      <c r="AG78" s="24"/>
      <c r="AH78" s="24"/>
      <c r="AI78" s="24"/>
    </row>
    <row r="79" spans="2:35" ht="92.25" customHeight="1" x14ac:dyDescent="0.25">
      <c r="B79" s="27" t="s">
        <v>1205</v>
      </c>
      <c r="C79" s="150" t="s">
        <v>1449</v>
      </c>
      <c r="D79" s="28" t="s">
        <v>179</v>
      </c>
      <c r="E79" s="27" t="s">
        <v>0</v>
      </c>
      <c r="F79" s="134"/>
      <c r="G79" s="142"/>
      <c r="H79" s="134"/>
      <c r="I79" s="143">
        <v>1</v>
      </c>
      <c r="J79" s="137">
        <f t="shared" si="4"/>
        <v>0</v>
      </c>
      <c r="K79" s="138">
        <f t="shared" si="5"/>
        <v>0</v>
      </c>
      <c r="L79" s="139"/>
      <c r="M79" s="129">
        <f t="shared" si="6"/>
        <v>1</v>
      </c>
      <c r="N79" s="129">
        <f t="shared" si="7"/>
        <v>0</v>
      </c>
      <c r="O79" s="24"/>
      <c r="P79" s="24"/>
      <c r="Q79" s="24"/>
      <c r="R79" s="24"/>
      <c r="S79" s="24"/>
      <c r="T79" s="24"/>
      <c r="U79" s="24"/>
      <c r="V79" s="24"/>
      <c r="W79" s="24"/>
      <c r="X79" s="24"/>
      <c r="Y79" s="24"/>
      <c r="Z79" s="24"/>
      <c r="AA79" s="24"/>
      <c r="AB79" s="24"/>
      <c r="AC79" s="24"/>
      <c r="AD79" s="24"/>
      <c r="AE79" s="24"/>
      <c r="AF79" s="24"/>
      <c r="AG79" s="24"/>
      <c r="AH79" s="24"/>
      <c r="AI79" s="24"/>
    </row>
    <row r="80" spans="2:35" ht="87" customHeight="1" x14ac:dyDescent="0.25">
      <c r="B80" s="27" t="s">
        <v>1206</v>
      </c>
      <c r="C80" s="150" t="s">
        <v>1449</v>
      </c>
      <c r="D80" s="28" t="s">
        <v>180</v>
      </c>
      <c r="E80" s="27" t="s">
        <v>0</v>
      </c>
      <c r="F80" s="134"/>
      <c r="G80" s="142"/>
      <c r="H80" s="134"/>
      <c r="I80" s="143">
        <v>1</v>
      </c>
      <c r="J80" s="137">
        <f t="shared" si="4"/>
        <v>0</v>
      </c>
      <c r="K80" s="138">
        <f t="shared" si="5"/>
        <v>0</v>
      </c>
      <c r="L80" s="139"/>
      <c r="M80" s="129">
        <f t="shared" si="6"/>
        <v>1</v>
      </c>
      <c r="N80" s="129">
        <f t="shared" si="7"/>
        <v>0</v>
      </c>
      <c r="O80" s="24"/>
      <c r="P80" s="24"/>
      <c r="Q80" s="24"/>
      <c r="R80" s="24"/>
      <c r="S80" s="24"/>
      <c r="T80" s="24"/>
      <c r="U80" s="24"/>
      <c r="V80" s="24"/>
      <c r="W80" s="24"/>
      <c r="X80" s="24"/>
      <c r="Y80" s="24"/>
      <c r="Z80" s="24"/>
      <c r="AA80" s="24"/>
      <c r="AB80" s="24"/>
      <c r="AC80" s="24"/>
      <c r="AD80" s="24"/>
      <c r="AE80" s="24"/>
      <c r="AF80" s="24"/>
      <c r="AG80" s="24"/>
      <c r="AH80" s="24"/>
      <c r="AI80" s="24"/>
    </row>
    <row r="81" spans="2:35" ht="50.1" customHeight="1" x14ac:dyDescent="0.25">
      <c r="B81" s="27" t="s">
        <v>1207</v>
      </c>
      <c r="C81" s="150" t="s">
        <v>1449</v>
      </c>
      <c r="D81" s="28" t="s">
        <v>181</v>
      </c>
      <c r="E81" s="27" t="s">
        <v>0</v>
      </c>
      <c r="F81" s="134"/>
      <c r="G81" s="142"/>
      <c r="H81" s="134"/>
      <c r="I81" s="143">
        <v>1</v>
      </c>
      <c r="J81" s="137">
        <f t="shared" si="4"/>
        <v>0</v>
      </c>
      <c r="K81" s="138">
        <f t="shared" si="5"/>
        <v>0</v>
      </c>
      <c r="L81" s="139"/>
      <c r="M81" s="129">
        <f t="shared" si="6"/>
        <v>1</v>
      </c>
      <c r="N81" s="129">
        <f t="shared" si="7"/>
        <v>0</v>
      </c>
      <c r="O81" s="24"/>
      <c r="P81" s="24"/>
      <c r="Q81" s="24"/>
      <c r="R81" s="24"/>
      <c r="S81" s="24"/>
      <c r="T81" s="24"/>
      <c r="U81" s="24"/>
      <c r="V81" s="24"/>
      <c r="W81" s="24"/>
      <c r="X81" s="24"/>
      <c r="Y81" s="24"/>
      <c r="Z81" s="24"/>
      <c r="AA81" s="24"/>
      <c r="AB81" s="24"/>
      <c r="AC81" s="24"/>
      <c r="AD81" s="24"/>
      <c r="AE81" s="24"/>
      <c r="AF81" s="24"/>
      <c r="AG81" s="24"/>
      <c r="AH81" s="24"/>
      <c r="AI81" s="24"/>
    </row>
    <row r="82" spans="2:35" ht="50.1" customHeight="1" x14ac:dyDescent="0.25">
      <c r="B82" s="27" t="s">
        <v>1208</v>
      </c>
      <c r="C82" s="150" t="s">
        <v>1449</v>
      </c>
      <c r="D82" s="28" t="s">
        <v>182</v>
      </c>
      <c r="E82" s="27" t="s">
        <v>0</v>
      </c>
      <c r="F82" s="134"/>
      <c r="G82" s="142"/>
      <c r="H82" s="134"/>
      <c r="I82" s="143">
        <v>1</v>
      </c>
      <c r="J82" s="137">
        <f t="shared" si="4"/>
        <v>0</v>
      </c>
      <c r="K82" s="138">
        <f t="shared" si="5"/>
        <v>0</v>
      </c>
      <c r="L82" s="139"/>
      <c r="M82" s="129">
        <f t="shared" si="6"/>
        <v>1</v>
      </c>
      <c r="N82" s="129">
        <f t="shared" si="7"/>
        <v>0</v>
      </c>
      <c r="O82" s="24"/>
      <c r="P82" s="24"/>
      <c r="Q82" s="24"/>
      <c r="R82" s="24"/>
      <c r="S82" s="24"/>
      <c r="T82" s="24"/>
      <c r="U82" s="24"/>
      <c r="V82" s="24"/>
      <c r="W82" s="24"/>
      <c r="X82" s="24"/>
      <c r="Y82" s="24"/>
      <c r="Z82" s="24"/>
      <c r="AA82" s="24"/>
      <c r="AB82" s="24"/>
      <c r="AC82" s="24"/>
      <c r="AD82" s="24"/>
      <c r="AE82" s="24"/>
      <c r="AF82" s="24"/>
      <c r="AG82" s="24"/>
      <c r="AH82" s="24"/>
      <c r="AI82" s="24"/>
    </row>
    <row r="83" spans="2:35" ht="50.1" customHeight="1" x14ac:dyDescent="0.25">
      <c r="B83" s="27" t="s">
        <v>1209</v>
      </c>
      <c r="C83" s="150" t="s">
        <v>1449</v>
      </c>
      <c r="D83" s="28" t="s">
        <v>183</v>
      </c>
      <c r="E83" s="27" t="s">
        <v>0</v>
      </c>
      <c r="F83" s="134"/>
      <c r="G83" s="142"/>
      <c r="H83" s="134"/>
      <c r="I83" s="143">
        <v>1</v>
      </c>
      <c r="J83" s="137">
        <f t="shared" si="4"/>
        <v>0</v>
      </c>
      <c r="K83" s="138">
        <f t="shared" si="5"/>
        <v>0</v>
      </c>
      <c r="L83" s="139"/>
      <c r="M83" s="129">
        <f t="shared" si="6"/>
        <v>1</v>
      </c>
      <c r="N83" s="129">
        <f t="shared" si="7"/>
        <v>0</v>
      </c>
      <c r="O83" s="24"/>
      <c r="P83" s="24"/>
      <c r="Q83" s="24"/>
      <c r="R83" s="24"/>
      <c r="S83" s="24"/>
      <c r="T83" s="24"/>
      <c r="U83" s="24"/>
      <c r="V83" s="24"/>
      <c r="W83" s="24"/>
      <c r="X83" s="24"/>
      <c r="Y83" s="24"/>
      <c r="Z83" s="24"/>
      <c r="AA83" s="24"/>
      <c r="AB83" s="24"/>
      <c r="AC83" s="24"/>
      <c r="AD83" s="24"/>
      <c r="AE83" s="24"/>
      <c r="AF83" s="24"/>
      <c r="AG83" s="24"/>
      <c r="AH83" s="24"/>
      <c r="AI83" s="24"/>
    </row>
    <row r="84" spans="2:35" ht="50.1" customHeight="1" x14ac:dyDescent="0.25">
      <c r="B84" s="27" t="s">
        <v>1210</v>
      </c>
      <c r="C84" s="150" t="s">
        <v>1449</v>
      </c>
      <c r="D84" s="28" t="s">
        <v>184</v>
      </c>
      <c r="E84" s="27" t="s">
        <v>0</v>
      </c>
      <c r="F84" s="134"/>
      <c r="G84" s="142"/>
      <c r="H84" s="134"/>
      <c r="I84" s="143">
        <v>1</v>
      </c>
      <c r="J84" s="137">
        <f t="shared" si="4"/>
        <v>0</v>
      </c>
      <c r="K84" s="138">
        <f t="shared" si="5"/>
        <v>0</v>
      </c>
      <c r="L84" s="139"/>
      <c r="M84" s="129">
        <f t="shared" si="6"/>
        <v>1</v>
      </c>
      <c r="N84" s="129">
        <f t="shared" si="7"/>
        <v>0</v>
      </c>
      <c r="O84" s="24"/>
      <c r="P84" s="24"/>
      <c r="Q84" s="24"/>
      <c r="R84" s="24"/>
      <c r="S84" s="24"/>
      <c r="T84" s="24"/>
      <c r="U84" s="24"/>
      <c r="V84" s="24"/>
      <c r="W84" s="24"/>
      <c r="X84" s="24"/>
      <c r="Y84" s="24"/>
      <c r="Z84" s="24"/>
      <c r="AA84" s="24"/>
      <c r="AB84" s="24"/>
      <c r="AC84" s="24"/>
      <c r="AD84" s="24"/>
      <c r="AE84" s="24"/>
      <c r="AF84" s="24"/>
      <c r="AG84" s="24"/>
      <c r="AH84" s="24"/>
      <c r="AI84" s="24"/>
    </row>
    <row r="85" spans="2:35" ht="50.1" customHeight="1" x14ac:dyDescent="0.25">
      <c r="B85" s="27" t="s">
        <v>1211</v>
      </c>
      <c r="C85" s="150" t="s">
        <v>1449</v>
      </c>
      <c r="D85" s="28" t="s">
        <v>185</v>
      </c>
      <c r="E85" s="27" t="s">
        <v>1377</v>
      </c>
      <c r="F85" s="134"/>
      <c r="G85" s="140">
        <v>7.2129221732745963</v>
      </c>
      <c r="H85" s="134"/>
      <c r="I85" s="143">
        <v>1</v>
      </c>
      <c r="J85" s="137">
        <f t="shared" si="4"/>
        <v>0</v>
      </c>
      <c r="K85" s="138">
        <f t="shared" si="5"/>
        <v>0</v>
      </c>
      <c r="L85" s="139"/>
      <c r="M85" s="141">
        <f>IF(OR(F85="Ja",F85="Nej"),0,1)</f>
        <v>1</v>
      </c>
      <c r="N85" s="129">
        <f t="shared" si="7"/>
        <v>0</v>
      </c>
      <c r="O85" s="24"/>
      <c r="P85" s="24"/>
      <c r="Q85" s="24"/>
      <c r="R85" s="24"/>
      <c r="S85" s="24"/>
      <c r="T85" s="24"/>
      <c r="U85" s="24"/>
      <c r="V85" s="24"/>
      <c r="W85" s="24"/>
      <c r="X85" s="24"/>
      <c r="Y85" s="24"/>
      <c r="Z85" s="24"/>
      <c r="AA85" s="24"/>
      <c r="AB85" s="24"/>
      <c r="AC85" s="24"/>
      <c r="AD85" s="24"/>
      <c r="AE85" s="24"/>
      <c r="AF85" s="24"/>
      <c r="AG85" s="24"/>
      <c r="AH85" s="24"/>
      <c r="AI85" s="24"/>
    </row>
    <row r="86" spans="2:35" ht="50.1" customHeight="1" x14ac:dyDescent="0.25">
      <c r="B86" s="27" t="s">
        <v>1212</v>
      </c>
      <c r="C86" s="150" t="s">
        <v>1449</v>
      </c>
      <c r="D86" s="28" t="s">
        <v>186</v>
      </c>
      <c r="E86" s="27" t="s">
        <v>0</v>
      </c>
      <c r="F86" s="134"/>
      <c r="G86" s="142"/>
      <c r="H86" s="134"/>
      <c r="I86" s="143">
        <v>1</v>
      </c>
      <c r="J86" s="137">
        <f t="shared" si="4"/>
        <v>0</v>
      </c>
      <c r="K86" s="138">
        <f t="shared" si="5"/>
        <v>0</v>
      </c>
      <c r="L86" s="139"/>
      <c r="M86" s="129">
        <f t="shared" si="6"/>
        <v>1</v>
      </c>
      <c r="N86" s="129">
        <f t="shared" si="7"/>
        <v>0</v>
      </c>
      <c r="O86" s="24"/>
      <c r="P86" s="24"/>
      <c r="Q86" s="24"/>
      <c r="R86" s="24"/>
      <c r="S86" s="24"/>
      <c r="T86" s="24"/>
      <c r="U86" s="24"/>
      <c r="V86" s="24"/>
      <c r="W86" s="24"/>
      <c r="X86" s="24"/>
      <c r="Y86" s="24"/>
      <c r="Z86" s="24"/>
      <c r="AA86" s="24"/>
      <c r="AB86" s="24"/>
      <c r="AC86" s="24"/>
      <c r="AD86" s="24"/>
      <c r="AE86" s="24"/>
      <c r="AF86" s="24"/>
      <c r="AG86" s="24"/>
      <c r="AH86" s="24"/>
      <c r="AI86" s="24"/>
    </row>
    <row r="87" spans="2:35" ht="50.1" customHeight="1" x14ac:dyDescent="0.25">
      <c r="B87" s="27" t="s">
        <v>1213</v>
      </c>
      <c r="C87" s="150" t="s">
        <v>1449</v>
      </c>
      <c r="D87" s="28" t="s">
        <v>187</v>
      </c>
      <c r="E87" s="27" t="s">
        <v>0</v>
      </c>
      <c r="F87" s="134"/>
      <c r="G87" s="142"/>
      <c r="H87" s="134"/>
      <c r="I87" s="143">
        <v>1</v>
      </c>
      <c r="J87" s="137">
        <f t="shared" si="4"/>
        <v>0</v>
      </c>
      <c r="K87" s="138">
        <f t="shared" si="5"/>
        <v>0</v>
      </c>
      <c r="L87" s="139"/>
      <c r="M87" s="129">
        <f t="shared" si="6"/>
        <v>1</v>
      </c>
      <c r="N87" s="129">
        <f t="shared" si="7"/>
        <v>0</v>
      </c>
      <c r="O87" s="24"/>
      <c r="P87" s="24"/>
      <c r="Q87" s="24"/>
      <c r="R87" s="24"/>
      <c r="S87" s="24"/>
      <c r="T87" s="24"/>
      <c r="U87" s="24"/>
      <c r="V87" s="24"/>
      <c r="W87" s="24"/>
      <c r="X87" s="24"/>
      <c r="Y87" s="24"/>
      <c r="Z87" s="24"/>
      <c r="AA87" s="24"/>
      <c r="AB87" s="24"/>
      <c r="AC87" s="24"/>
      <c r="AD87" s="24"/>
      <c r="AE87" s="24"/>
      <c r="AF87" s="24"/>
      <c r="AG87" s="24"/>
      <c r="AH87" s="24"/>
      <c r="AI87" s="24"/>
    </row>
    <row r="88" spans="2:35" ht="50.1" customHeight="1" x14ac:dyDescent="0.25">
      <c r="B88" s="27" t="s">
        <v>1214</v>
      </c>
      <c r="C88" s="150" t="s">
        <v>1449</v>
      </c>
      <c r="D88" s="28" t="s">
        <v>188</v>
      </c>
      <c r="E88" s="27" t="s">
        <v>0</v>
      </c>
      <c r="F88" s="134"/>
      <c r="G88" s="142"/>
      <c r="H88" s="134"/>
      <c r="I88" s="143">
        <v>1</v>
      </c>
      <c r="J88" s="137">
        <f t="shared" si="4"/>
        <v>0</v>
      </c>
      <c r="K88" s="138">
        <f t="shared" si="5"/>
        <v>0</v>
      </c>
      <c r="L88" s="139"/>
      <c r="M88" s="129">
        <f t="shared" si="6"/>
        <v>1</v>
      </c>
      <c r="N88" s="129">
        <f t="shared" si="7"/>
        <v>0</v>
      </c>
      <c r="O88" s="24"/>
      <c r="P88" s="24"/>
      <c r="Q88" s="24"/>
      <c r="R88" s="24"/>
      <c r="S88" s="24"/>
      <c r="T88" s="24"/>
      <c r="U88" s="24"/>
      <c r="V88" s="24"/>
      <c r="W88" s="24"/>
      <c r="X88" s="24"/>
      <c r="Y88" s="24"/>
      <c r="Z88" s="24"/>
      <c r="AA88" s="24"/>
      <c r="AB88" s="24"/>
      <c r="AC88" s="24"/>
      <c r="AD88" s="24"/>
      <c r="AE88" s="24"/>
      <c r="AF88" s="24"/>
      <c r="AG88" s="24"/>
      <c r="AH88" s="24"/>
      <c r="AI88" s="24"/>
    </row>
    <row r="89" spans="2:35" ht="50.1" customHeight="1" x14ac:dyDescent="0.25">
      <c r="B89" s="27" t="s">
        <v>1215</v>
      </c>
      <c r="C89" s="150" t="s">
        <v>1449</v>
      </c>
      <c r="D89" s="28" t="s">
        <v>189</v>
      </c>
      <c r="E89" s="27" t="s">
        <v>0</v>
      </c>
      <c r="F89" s="134"/>
      <c r="G89" s="142"/>
      <c r="H89" s="134"/>
      <c r="I89" s="143">
        <v>1</v>
      </c>
      <c r="J89" s="137">
        <f t="shared" si="4"/>
        <v>0</v>
      </c>
      <c r="K89" s="138">
        <f t="shared" si="5"/>
        <v>0</v>
      </c>
      <c r="L89" s="139"/>
      <c r="M89" s="129">
        <f t="shared" si="6"/>
        <v>1</v>
      </c>
      <c r="N89" s="129">
        <f t="shared" si="7"/>
        <v>0</v>
      </c>
      <c r="O89" s="24"/>
      <c r="P89" s="24"/>
      <c r="Q89" s="24"/>
      <c r="R89" s="24"/>
      <c r="S89" s="24"/>
      <c r="T89" s="24"/>
      <c r="U89" s="24"/>
      <c r="V89" s="24"/>
      <c r="W89" s="24"/>
      <c r="X89" s="24"/>
      <c r="Y89" s="24"/>
      <c r="Z89" s="24"/>
      <c r="AA89" s="24"/>
      <c r="AB89" s="24"/>
      <c r="AC89" s="24"/>
      <c r="AD89" s="24"/>
      <c r="AE89" s="24"/>
      <c r="AF89" s="24"/>
      <c r="AG89" s="24"/>
      <c r="AH89" s="24"/>
      <c r="AI89" s="24"/>
    </row>
    <row r="90" spans="2:35" ht="50.1" customHeight="1" x14ac:dyDescent="0.25">
      <c r="B90" s="27" t="s">
        <v>1216</v>
      </c>
      <c r="C90" s="150" t="s">
        <v>1449</v>
      </c>
      <c r="D90" s="28" t="s">
        <v>190</v>
      </c>
      <c r="E90" s="27" t="s">
        <v>0</v>
      </c>
      <c r="F90" s="134"/>
      <c r="G90" s="142"/>
      <c r="H90" s="134"/>
      <c r="I90" s="143">
        <v>1</v>
      </c>
      <c r="J90" s="137">
        <f t="shared" si="4"/>
        <v>0</v>
      </c>
      <c r="K90" s="138">
        <f t="shared" si="5"/>
        <v>0</v>
      </c>
      <c r="L90" s="139"/>
      <c r="M90" s="129">
        <f t="shared" si="6"/>
        <v>1</v>
      </c>
      <c r="N90" s="129">
        <f t="shared" si="7"/>
        <v>0</v>
      </c>
      <c r="O90" s="24"/>
      <c r="P90" s="24"/>
      <c r="Q90" s="24"/>
      <c r="R90" s="24"/>
      <c r="S90" s="24"/>
      <c r="T90" s="24"/>
      <c r="U90" s="24"/>
      <c r="V90" s="24"/>
      <c r="W90" s="24"/>
      <c r="X90" s="24"/>
      <c r="Y90" s="24"/>
      <c r="Z90" s="24"/>
      <c r="AA90" s="24"/>
      <c r="AB90" s="24"/>
      <c r="AC90" s="24"/>
      <c r="AD90" s="24"/>
      <c r="AE90" s="24"/>
      <c r="AF90" s="24"/>
      <c r="AG90" s="24"/>
      <c r="AH90" s="24"/>
      <c r="AI90" s="24"/>
    </row>
    <row r="91" spans="2:35" ht="57.75" customHeight="1" x14ac:dyDescent="0.25">
      <c r="B91" s="27" t="s">
        <v>1217</v>
      </c>
      <c r="C91" s="150" t="s">
        <v>1449</v>
      </c>
      <c r="D91" s="28" t="s">
        <v>191</v>
      </c>
      <c r="E91" s="27" t="s">
        <v>0</v>
      </c>
      <c r="F91" s="134"/>
      <c r="G91" s="142"/>
      <c r="H91" s="134"/>
      <c r="I91" s="143">
        <v>1</v>
      </c>
      <c r="J91" s="137">
        <f t="shared" si="4"/>
        <v>0</v>
      </c>
      <c r="K91" s="138">
        <f t="shared" si="5"/>
        <v>0</v>
      </c>
      <c r="L91" s="139"/>
      <c r="M91" s="129">
        <f t="shared" si="6"/>
        <v>1</v>
      </c>
      <c r="N91" s="129">
        <f t="shared" si="7"/>
        <v>0</v>
      </c>
      <c r="O91" s="24"/>
      <c r="P91" s="24"/>
      <c r="Q91" s="24"/>
      <c r="R91" s="24"/>
      <c r="S91" s="24"/>
      <c r="T91" s="24"/>
      <c r="U91" s="24"/>
      <c r="V91" s="24"/>
      <c r="W91" s="24"/>
      <c r="X91" s="24"/>
      <c r="Y91" s="24"/>
      <c r="Z91" s="24"/>
      <c r="AA91" s="24"/>
      <c r="AB91" s="24"/>
      <c r="AC91" s="24"/>
      <c r="AD91" s="24"/>
      <c r="AE91" s="24"/>
      <c r="AF91" s="24"/>
      <c r="AG91" s="24"/>
      <c r="AH91" s="24"/>
      <c r="AI91" s="24"/>
    </row>
    <row r="92" spans="2:35" ht="50.1" customHeight="1" x14ac:dyDescent="0.25">
      <c r="B92" s="27" t="s">
        <v>1218</v>
      </c>
      <c r="C92" s="150" t="s">
        <v>1449</v>
      </c>
      <c r="D92" s="28" t="s">
        <v>192</v>
      </c>
      <c r="E92" s="27" t="s">
        <v>0</v>
      </c>
      <c r="F92" s="134"/>
      <c r="G92" s="142"/>
      <c r="H92" s="134"/>
      <c r="I92" s="143">
        <v>1</v>
      </c>
      <c r="J92" s="137">
        <f t="shared" si="4"/>
        <v>0</v>
      </c>
      <c r="K92" s="138">
        <f t="shared" si="5"/>
        <v>0</v>
      </c>
      <c r="L92" s="139"/>
      <c r="M92" s="129">
        <f t="shared" si="6"/>
        <v>1</v>
      </c>
      <c r="N92" s="129">
        <f t="shared" si="7"/>
        <v>0</v>
      </c>
      <c r="O92" s="24"/>
      <c r="P92" s="24"/>
      <c r="Q92" s="24"/>
      <c r="R92" s="24"/>
      <c r="S92" s="24"/>
      <c r="T92" s="24"/>
      <c r="U92" s="24"/>
      <c r="V92" s="24"/>
      <c r="W92" s="24"/>
      <c r="X92" s="24"/>
      <c r="Y92" s="24"/>
      <c r="Z92" s="24"/>
      <c r="AA92" s="24"/>
      <c r="AB92" s="24"/>
      <c r="AC92" s="24"/>
      <c r="AD92" s="24"/>
      <c r="AE92" s="24"/>
      <c r="AF92" s="24"/>
      <c r="AG92" s="24"/>
      <c r="AH92" s="24"/>
      <c r="AI92" s="24"/>
    </row>
    <row r="93" spans="2:35" ht="50.1" customHeight="1" x14ac:dyDescent="0.25">
      <c r="B93" s="27" t="s">
        <v>1219</v>
      </c>
      <c r="C93" s="150" t="s">
        <v>1449</v>
      </c>
      <c r="D93" s="28" t="s">
        <v>193</v>
      </c>
      <c r="E93" s="27" t="s">
        <v>1377</v>
      </c>
      <c r="F93" s="134"/>
      <c r="G93" s="174">
        <v>14.425844346549193</v>
      </c>
      <c r="H93" s="134"/>
      <c r="I93" s="143">
        <v>1</v>
      </c>
      <c r="J93" s="137">
        <f t="shared" si="4"/>
        <v>0</v>
      </c>
      <c r="K93" s="138">
        <f t="shared" si="5"/>
        <v>0</v>
      </c>
      <c r="L93" s="139"/>
      <c r="M93" s="141">
        <f>IF(OR(F93="Ja",F93="Nej"),0,1)</f>
        <v>1</v>
      </c>
      <c r="N93" s="129">
        <f t="shared" si="7"/>
        <v>0</v>
      </c>
      <c r="O93" s="24"/>
      <c r="P93" s="24"/>
      <c r="Q93" s="24"/>
      <c r="R93" s="24"/>
      <c r="S93" s="24"/>
      <c r="T93" s="24"/>
      <c r="U93" s="24"/>
      <c r="V93" s="24"/>
      <c r="W93" s="24"/>
      <c r="X93" s="24"/>
      <c r="Y93" s="24"/>
      <c r="Z93" s="24"/>
      <c r="AA93" s="24"/>
      <c r="AB93" s="24"/>
      <c r="AC93" s="24"/>
      <c r="AD93" s="24"/>
      <c r="AE93" s="24"/>
      <c r="AF93" s="24"/>
      <c r="AG93" s="24"/>
      <c r="AH93" s="24"/>
      <c r="AI93" s="24"/>
    </row>
    <row r="94" spans="2:35" ht="50.1" customHeight="1" x14ac:dyDescent="0.25">
      <c r="B94" s="27" t="s">
        <v>1220</v>
      </c>
      <c r="C94" s="150" t="s">
        <v>1449</v>
      </c>
      <c r="D94" s="28" t="s">
        <v>194</v>
      </c>
      <c r="E94" s="27" t="s">
        <v>0</v>
      </c>
      <c r="F94" s="134"/>
      <c r="G94" s="142"/>
      <c r="H94" s="134"/>
      <c r="I94" s="143">
        <v>1</v>
      </c>
      <c r="J94" s="137">
        <f t="shared" si="4"/>
        <v>0</v>
      </c>
      <c r="K94" s="138">
        <f t="shared" si="5"/>
        <v>0</v>
      </c>
      <c r="L94" s="139"/>
      <c r="M94" s="129">
        <f t="shared" si="6"/>
        <v>1</v>
      </c>
      <c r="N94" s="129">
        <f t="shared" si="7"/>
        <v>0</v>
      </c>
      <c r="O94" s="24"/>
      <c r="P94" s="24"/>
      <c r="Q94" s="24"/>
      <c r="R94" s="24"/>
      <c r="S94" s="24"/>
      <c r="T94" s="24"/>
      <c r="U94" s="24"/>
      <c r="V94" s="24"/>
      <c r="W94" s="24"/>
      <c r="X94" s="24"/>
      <c r="Y94" s="24"/>
      <c r="Z94" s="24"/>
      <c r="AA94" s="24"/>
      <c r="AB94" s="24"/>
      <c r="AC94" s="24"/>
      <c r="AD94" s="24"/>
      <c r="AE94" s="24"/>
      <c r="AF94" s="24"/>
      <c r="AG94" s="24"/>
      <c r="AH94" s="24"/>
      <c r="AI94" s="24"/>
    </row>
    <row r="95" spans="2:35" ht="50.1" customHeight="1" x14ac:dyDescent="0.25">
      <c r="B95" s="27" t="s">
        <v>1221</v>
      </c>
      <c r="C95" s="150" t="s">
        <v>1449</v>
      </c>
      <c r="D95" s="28" t="s">
        <v>195</v>
      </c>
      <c r="E95" s="27" t="s">
        <v>1377</v>
      </c>
      <c r="F95" s="134"/>
      <c r="G95" s="174">
        <v>3.6064610866372981</v>
      </c>
      <c r="H95" s="134"/>
      <c r="I95" s="143">
        <v>1</v>
      </c>
      <c r="J95" s="137">
        <f t="shared" si="4"/>
        <v>0</v>
      </c>
      <c r="K95" s="138">
        <f t="shared" si="5"/>
        <v>0</v>
      </c>
      <c r="L95" s="139"/>
      <c r="M95" s="141">
        <f>IF(OR(F95="Ja",F95="Nej"),0,1)</f>
        <v>1</v>
      </c>
      <c r="N95" s="129">
        <f t="shared" si="7"/>
        <v>0</v>
      </c>
      <c r="O95" s="24"/>
      <c r="P95" s="24"/>
      <c r="Q95" s="24"/>
      <c r="R95" s="24"/>
      <c r="S95" s="24"/>
      <c r="T95" s="24"/>
      <c r="U95" s="24"/>
      <c r="V95" s="24"/>
      <c r="W95" s="24"/>
      <c r="X95" s="24"/>
      <c r="Y95" s="24"/>
      <c r="Z95" s="24"/>
      <c r="AA95" s="24"/>
      <c r="AB95" s="24"/>
      <c r="AC95" s="24"/>
      <c r="AD95" s="24"/>
      <c r="AE95" s="24"/>
      <c r="AF95" s="24"/>
      <c r="AG95" s="24"/>
      <c r="AH95" s="24"/>
      <c r="AI95" s="24"/>
    </row>
    <row r="96" spans="2:35" ht="50.1" customHeight="1" x14ac:dyDescent="0.25">
      <c r="B96" s="27" t="s">
        <v>1222</v>
      </c>
      <c r="C96" s="150" t="s">
        <v>1449</v>
      </c>
      <c r="D96" s="28" t="s">
        <v>196</v>
      </c>
      <c r="E96" s="27" t="s">
        <v>0</v>
      </c>
      <c r="F96" s="134"/>
      <c r="G96" s="142"/>
      <c r="H96" s="134"/>
      <c r="I96" s="143">
        <v>1</v>
      </c>
      <c r="J96" s="137">
        <f t="shared" si="4"/>
        <v>0</v>
      </c>
      <c r="K96" s="138">
        <f t="shared" si="5"/>
        <v>0</v>
      </c>
      <c r="L96" s="139"/>
      <c r="M96" s="129">
        <f t="shared" si="6"/>
        <v>1</v>
      </c>
      <c r="N96" s="129">
        <f t="shared" si="7"/>
        <v>0</v>
      </c>
      <c r="O96" s="24"/>
      <c r="P96" s="24"/>
      <c r="Q96" s="24"/>
      <c r="R96" s="24"/>
      <c r="S96" s="24"/>
      <c r="T96" s="24"/>
      <c r="U96" s="24"/>
      <c r="V96" s="24"/>
      <c r="W96" s="24"/>
      <c r="X96" s="24"/>
      <c r="Y96" s="24"/>
      <c r="Z96" s="24"/>
      <c r="AA96" s="24"/>
      <c r="AB96" s="24"/>
      <c r="AC96" s="24"/>
      <c r="AD96" s="24"/>
      <c r="AE96" s="24"/>
      <c r="AF96" s="24"/>
      <c r="AG96" s="24"/>
      <c r="AH96" s="24"/>
      <c r="AI96" s="24"/>
    </row>
    <row r="97" spans="2:35" ht="50.1" customHeight="1" x14ac:dyDescent="0.25">
      <c r="B97" s="27" t="s">
        <v>1223</v>
      </c>
      <c r="C97" s="150" t="s">
        <v>1449</v>
      </c>
      <c r="D97" s="28" t="s">
        <v>197</v>
      </c>
      <c r="E97" s="27" t="s">
        <v>0</v>
      </c>
      <c r="F97" s="134"/>
      <c r="G97" s="142"/>
      <c r="H97" s="134"/>
      <c r="I97" s="143">
        <v>1</v>
      </c>
      <c r="J97" s="137">
        <f t="shared" si="4"/>
        <v>0</v>
      </c>
      <c r="K97" s="138">
        <f t="shared" si="5"/>
        <v>0</v>
      </c>
      <c r="L97" s="139"/>
      <c r="M97" s="129">
        <f t="shared" si="6"/>
        <v>1</v>
      </c>
      <c r="N97" s="129">
        <f t="shared" si="7"/>
        <v>0</v>
      </c>
      <c r="O97" s="24"/>
      <c r="P97" s="24"/>
      <c r="Q97" s="24"/>
      <c r="R97" s="24"/>
      <c r="S97" s="24"/>
      <c r="T97" s="24"/>
      <c r="U97" s="24"/>
      <c r="V97" s="24"/>
      <c r="W97" s="24"/>
      <c r="X97" s="24"/>
      <c r="Y97" s="24"/>
      <c r="Z97" s="24"/>
      <c r="AA97" s="24"/>
      <c r="AB97" s="24"/>
      <c r="AC97" s="24"/>
      <c r="AD97" s="24"/>
      <c r="AE97" s="24"/>
      <c r="AF97" s="24"/>
      <c r="AG97" s="24"/>
      <c r="AH97" s="24"/>
      <c r="AI97" s="24"/>
    </row>
    <row r="98" spans="2:35" ht="50.1" customHeight="1" x14ac:dyDescent="0.25">
      <c r="B98" s="27" t="s">
        <v>1224</v>
      </c>
      <c r="C98" s="150" t="s">
        <v>1449</v>
      </c>
      <c r="D98" s="28" t="s">
        <v>198</v>
      </c>
      <c r="E98" s="27" t="s">
        <v>0</v>
      </c>
      <c r="F98" s="134"/>
      <c r="G98" s="142"/>
      <c r="H98" s="134"/>
      <c r="I98" s="143">
        <v>1</v>
      </c>
      <c r="J98" s="137">
        <f t="shared" si="4"/>
        <v>0</v>
      </c>
      <c r="K98" s="138">
        <f t="shared" si="5"/>
        <v>0</v>
      </c>
      <c r="L98" s="139"/>
      <c r="M98" s="129">
        <f t="shared" si="6"/>
        <v>1</v>
      </c>
      <c r="N98" s="129">
        <f t="shared" si="7"/>
        <v>0</v>
      </c>
      <c r="O98" s="24"/>
      <c r="P98" s="24"/>
      <c r="Q98" s="24"/>
      <c r="R98" s="24"/>
      <c r="S98" s="24"/>
      <c r="T98" s="24"/>
      <c r="U98" s="24"/>
      <c r="V98" s="24"/>
      <c r="W98" s="24"/>
      <c r="X98" s="24"/>
      <c r="Y98" s="24"/>
      <c r="Z98" s="24"/>
      <c r="AA98" s="24"/>
      <c r="AB98" s="24"/>
      <c r="AC98" s="24"/>
      <c r="AD98" s="24"/>
      <c r="AE98" s="24"/>
      <c r="AF98" s="24"/>
      <c r="AG98" s="24"/>
      <c r="AH98" s="24"/>
      <c r="AI98" s="24"/>
    </row>
    <row r="99" spans="2:35" ht="50.1" customHeight="1" x14ac:dyDescent="0.25">
      <c r="B99" s="27" t="s">
        <v>1225</v>
      </c>
      <c r="C99" s="150" t="s">
        <v>1449</v>
      </c>
      <c r="D99" s="28" t="s">
        <v>199</v>
      </c>
      <c r="E99" s="27" t="s">
        <v>0</v>
      </c>
      <c r="F99" s="134"/>
      <c r="G99" s="142"/>
      <c r="H99" s="134"/>
      <c r="I99" s="143">
        <v>1</v>
      </c>
      <c r="J99" s="137">
        <f t="shared" si="4"/>
        <v>0</v>
      </c>
      <c r="K99" s="138">
        <f t="shared" si="5"/>
        <v>0</v>
      </c>
      <c r="L99" s="139"/>
      <c r="M99" s="129">
        <f t="shared" si="6"/>
        <v>1</v>
      </c>
      <c r="N99" s="129">
        <f t="shared" si="7"/>
        <v>0</v>
      </c>
      <c r="O99" s="24"/>
      <c r="P99" s="24"/>
      <c r="Q99" s="24"/>
      <c r="R99" s="24"/>
      <c r="S99" s="24"/>
      <c r="T99" s="24"/>
      <c r="U99" s="24"/>
      <c r="V99" s="24"/>
      <c r="W99" s="24"/>
      <c r="X99" s="24"/>
      <c r="Y99" s="24"/>
      <c r="Z99" s="24"/>
      <c r="AA99" s="24"/>
      <c r="AB99" s="24"/>
      <c r="AC99" s="24"/>
      <c r="AD99" s="24"/>
      <c r="AE99" s="24"/>
      <c r="AF99" s="24"/>
      <c r="AG99" s="24"/>
      <c r="AH99" s="24"/>
      <c r="AI99" s="24"/>
    </row>
    <row r="100" spans="2:35" ht="50.1" customHeight="1" x14ac:dyDescent="0.25">
      <c r="B100" s="27" t="s">
        <v>1226</v>
      </c>
      <c r="C100" s="150" t="s">
        <v>1449</v>
      </c>
      <c r="D100" s="28" t="s">
        <v>200</v>
      </c>
      <c r="E100" s="27" t="s">
        <v>0</v>
      </c>
      <c r="F100" s="134"/>
      <c r="G100" s="142"/>
      <c r="H100" s="134"/>
      <c r="I100" s="143">
        <v>1</v>
      </c>
      <c r="J100" s="137">
        <f t="shared" si="4"/>
        <v>0</v>
      </c>
      <c r="K100" s="138">
        <f t="shared" si="5"/>
        <v>0</v>
      </c>
      <c r="L100" s="139"/>
      <c r="M100" s="129">
        <f t="shared" si="6"/>
        <v>1</v>
      </c>
      <c r="N100" s="129">
        <f t="shared" si="7"/>
        <v>0</v>
      </c>
      <c r="O100" s="24"/>
      <c r="P100" s="24"/>
      <c r="Q100" s="24"/>
      <c r="R100" s="24"/>
      <c r="S100" s="24"/>
      <c r="T100" s="24"/>
      <c r="U100" s="24"/>
      <c r="V100" s="24"/>
      <c r="W100" s="24"/>
      <c r="X100" s="24"/>
      <c r="Y100" s="24"/>
      <c r="Z100" s="24"/>
      <c r="AA100" s="24"/>
      <c r="AB100" s="24"/>
      <c r="AC100" s="24"/>
      <c r="AD100" s="24"/>
      <c r="AE100" s="24"/>
      <c r="AF100" s="24"/>
      <c r="AG100" s="24"/>
      <c r="AH100" s="24"/>
      <c r="AI100" s="24"/>
    </row>
    <row r="101" spans="2:35" ht="50.1" customHeight="1" x14ac:dyDescent="0.25">
      <c r="B101" s="27" t="s">
        <v>1227</v>
      </c>
      <c r="C101" s="150" t="s">
        <v>1449</v>
      </c>
      <c r="D101" s="28" t="s">
        <v>201</v>
      </c>
      <c r="E101" s="27" t="s">
        <v>0</v>
      </c>
      <c r="F101" s="134"/>
      <c r="G101" s="142"/>
      <c r="H101" s="134"/>
      <c r="I101" s="143">
        <v>1</v>
      </c>
      <c r="J101" s="137">
        <f t="shared" si="4"/>
        <v>0</v>
      </c>
      <c r="K101" s="138">
        <f t="shared" si="5"/>
        <v>0</v>
      </c>
      <c r="L101" s="139"/>
      <c r="M101" s="129">
        <f t="shared" si="6"/>
        <v>1</v>
      </c>
      <c r="N101" s="129">
        <f t="shared" si="7"/>
        <v>0</v>
      </c>
      <c r="O101" s="24"/>
      <c r="P101" s="24"/>
      <c r="Q101" s="24"/>
      <c r="R101" s="24"/>
      <c r="S101" s="24"/>
      <c r="T101" s="24"/>
      <c r="U101" s="24"/>
      <c r="V101" s="24"/>
      <c r="W101" s="24"/>
      <c r="X101" s="24"/>
      <c r="Y101" s="24"/>
      <c r="Z101" s="24"/>
      <c r="AA101" s="24"/>
      <c r="AB101" s="24"/>
      <c r="AC101" s="24"/>
      <c r="AD101" s="24"/>
      <c r="AE101" s="24"/>
      <c r="AF101" s="24"/>
      <c r="AG101" s="24"/>
      <c r="AH101" s="24"/>
      <c r="AI101" s="24"/>
    </row>
    <row r="102" spans="2:35" ht="50.1" customHeight="1" x14ac:dyDescent="0.25">
      <c r="B102" s="27" t="s">
        <v>1228</v>
      </c>
      <c r="C102" s="150" t="s">
        <v>1449</v>
      </c>
      <c r="D102" s="28" t="s">
        <v>202</v>
      </c>
      <c r="E102" s="27" t="s">
        <v>1377</v>
      </c>
      <c r="F102" s="134"/>
      <c r="G102" s="140">
        <v>7.2129221732745963</v>
      </c>
      <c r="H102" s="134"/>
      <c r="I102" s="143">
        <v>1</v>
      </c>
      <c r="J102" s="137">
        <f t="shared" si="4"/>
        <v>0</v>
      </c>
      <c r="K102" s="138">
        <f t="shared" si="5"/>
        <v>0</v>
      </c>
      <c r="L102" s="139"/>
      <c r="M102" s="141">
        <f>IF(OR(F102="Ja",F102="Nej"),0,1)</f>
        <v>1</v>
      </c>
      <c r="N102" s="129">
        <f t="shared" si="7"/>
        <v>0</v>
      </c>
      <c r="O102" s="24"/>
      <c r="P102" s="24"/>
      <c r="Q102" s="24"/>
      <c r="R102" s="24"/>
      <c r="S102" s="24"/>
      <c r="T102" s="24"/>
      <c r="U102" s="24"/>
      <c r="V102" s="24"/>
      <c r="W102" s="24"/>
      <c r="X102" s="24"/>
      <c r="Y102" s="24"/>
      <c r="Z102" s="24"/>
      <c r="AA102" s="24"/>
      <c r="AB102" s="24"/>
      <c r="AC102" s="24"/>
      <c r="AD102" s="24"/>
      <c r="AE102" s="24"/>
      <c r="AF102" s="24"/>
      <c r="AG102" s="24"/>
      <c r="AH102" s="24"/>
      <c r="AI102" s="24"/>
    </row>
    <row r="103" spans="2:35" ht="50.1" customHeight="1" x14ac:dyDescent="0.25">
      <c r="B103" s="27" t="s">
        <v>1229</v>
      </c>
      <c r="C103" s="150" t="s">
        <v>1449</v>
      </c>
      <c r="D103" s="28" t="s">
        <v>203</v>
      </c>
      <c r="E103" s="27" t="s">
        <v>0</v>
      </c>
      <c r="F103" s="134"/>
      <c r="G103" s="142"/>
      <c r="H103" s="134"/>
      <c r="I103" s="143">
        <v>1</v>
      </c>
      <c r="J103" s="137">
        <f t="shared" si="4"/>
        <v>0</v>
      </c>
      <c r="K103" s="138">
        <f t="shared" si="5"/>
        <v>0</v>
      </c>
      <c r="L103" s="139"/>
      <c r="M103" s="129">
        <f t="shared" si="6"/>
        <v>1</v>
      </c>
      <c r="N103" s="129">
        <f t="shared" si="7"/>
        <v>0</v>
      </c>
      <c r="O103" s="24"/>
      <c r="P103" s="24"/>
      <c r="Q103" s="24"/>
      <c r="R103" s="24"/>
      <c r="S103" s="24"/>
      <c r="T103" s="24"/>
      <c r="U103" s="24"/>
      <c r="V103" s="24"/>
      <c r="W103" s="24"/>
      <c r="X103" s="24"/>
      <c r="Y103" s="24"/>
      <c r="Z103" s="24"/>
      <c r="AA103" s="24"/>
      <c r="AB103" s="24"/>
      <c r="AC103" s="24"/>
      <c r="AD103" s="24"/>
      <c r="AE103" s="24"/>
      <c r="AF103" s="24"/>
      <c r="AG103" s="24"/>
      <c r="AH103" s="24"/>
      <c r="AI103" s="24"/>
    </row>
    <row r="104" spans="2:35" ht="50.1" customHeight="1" x14ac:dyDescent="0.25">
      <c r="B104" s="27" t="s">
        <v>1230</v>
      </c>
      <c r="C104" s="150" t="s">
        <v>1449</v>
      </c>
      <c r="D104" s="28" t="s">
        <v>204</v>
      </c>
      <c r="E104" s="27" t="s">
        <v>0</v>
      </c>
      <c r="F104" s="134"/>
      <c r="G104" s="142"/>
      <c r="H104" s="134"/>
      <c r="I104" s="143">
        <v>1</v>
      </c>
      <c r="J104" s="137">
        <f t="shared" si="4"/>
        <v>0</v>
      </c>
      <c r="K104" s="138">
        <f t="shared" si="5"/>
        <v>0</v>
      </c>
      <c r="L104" s="139"/>
      <c r="M104" s="129">
        <f t="shared" si="6"/>
        <v>1</v>
      </c>
      <c r="N104" s="129">
        <f t="shared" si="7"/>
        <v>0</v>
      </c>
      <c r="O104" s="24"/>
      <c r="P104" s="24"/>
      <c r="Q104" s="24"/>
      <c r="R104" s="24"/>
      <c r="S104" s="24"/>
      <c r="T104" s="24"/>
      <c r="U104" s="24"/>
      <c r="V104" s="24"/>
      <c r="W104" s="24"/>
      <c r="X104" s="24"/>
      <c r="Y104" s="24"/>
      <c r="Z104" s="24"/>
      <c r="AA104" s="24"/>
      <c r="AB104" s="24"/>
      <c r="AC104" s="24"/>
      <c r="AD104" s="24"/>
      <c r="AE104" s="24"/>
      <c r="AF104" s="24"/>
      <c r="AG104" s="24"/>
      <c r="AH104" s="24"/>
      <c r="AI104" s="24"/>
    </row>
    <row r="105" spans="2:35" ht="50.1" customHeight="1" x14ac:dyDescent="0.25">
      <c r="B105" s="27" t="s">
        <v>1231</v>
      </c>
      <c r="C105" s="150" t="s">
        <v>1449</v>
      </c>
      <c r="D105" s="28" t="s">
        <v>205</v>
      </c>
      <c r="E105" s="27" t="s">
        <v>0</v>
      </c>
      <c r="F105" s="134"/>
      <c r="G105" s="142"/>
      <c r="H105" s="134"/>
      <c r="I105" s="143">
        <v>1</v>
      </c>
      <c r="J105" s="137">
        <f t="shared" si="4"/>
        <v>0</v>
      </c>
      <c r="K105" s="138">
        <f t="shared" si="5"/>
        <v>0</v>
      </c>
      <c r="L105" s="139"/>
      <c r="M105" s="129">
        <f t="shared" si="6"/>
        <v>1</v>
      </c>
      <c r="N105" s="129">
        <f t="shared" si="7"/>
        <v>0</v>
      </c>
      <c r="O105" s="24"/>
      <c r="P105" s="24"/>
      <c r="Q105" s="24"/>
      <c r="R105" s="24"/>
      <c r="S105" s="24"/>
      <c r="T105" s="24"/>
      <c r="U105" s="24"/>
      <c r="V105" s="24"/>
      <c r="W105" s="24"/>
      <c r="X105" s="24"/>
      <c r="Y105" s="24"/>
      <c r="Z105" s="24"/>
      <c r="AA105" s="24"/>
      <c r="AB105" s="24"/>
      <c r="AC105" s="24"/>
      <c r="AD105" s="24"/>
      <c r="AE105" s="24"/>
      <c r="AF105" s="24"/>
      <c r="AG105" s="24"/>
      <c r="AH105" s="24"/>
      <c r="AI105" s="24"/>
    </row>
    <row r="106" spans="2:35" ht="50.1" customHeight="1" x14ac:dyDescent="0.25">
      <c r="B106" s="27" t="s">
        <v>1232</v>
      </c>
      <c r="C106" s="150" t="s">
        <v>1449</v>
      </c>
      <c r="D106" s="28" t="s">
        <v>206</v>
      </c>
      <c r="E106" s="27" t="s">
        <v>0</v>
      </c>
      <c r="F106" s="134"/>
      <c r="G106" s="142"/>
      <c r="H106" s="134"/>
      <c r="I106" s="143">
        <v>1</v>
      </c>
      <c r="J106" s="137">
        <f t="shared" si="4"/>
        <v>0</v>
      </c>
      <c r="K106" s="138">
        <f t="shared" si="5"/>
        <v>0</v>
      </c>
      <c r="L106" s="139"/>
      <c r="M106" s="129">
        <f t="shared" si="6"/>
        <v>1</v>
      </c>
      <c r="N106" s="129">
        <f t="shared" si="7"/>
        <v>0</v>
      </c>
      <c r="O106" s="24"/>
      <c r="P106" s="24"/>
      <c r="Q106" s="24"/>
      <c r="R106" s="24"/>
      <c r="S106" s="24"/>
      <c r="T106" s="24"/>
      <c r="U106" s="24"/>
      <c r="V106" s="24"/>
      <c r="W106" s="24"/>
      <c r="X106" s="24"/>
      <c r="Y106" s="24"/>
      <c r="Z106" s="24"/>
      <c r="AA106" s="24"/>
      <c r="AB106" s="24"/>
      <c r="AC106" s="24"/>
      <c r="AD106" s="24"/>
      <c r="AE106" s="24"/>
      <c r="AF106" s="24"/>
      <c r="AG106" s="24"/>
      <c r="AH106" s="24"/>
      <c r="AI106" s="24"/>
    </row>
    <row r="107" spans="2:35" ht="50.1" customHeight="1" x14ac:dyDescent="0.25">
      <c r="B107" s="27" t="s">
        <v>1233</v>
      </c>
      <c r="C107" s="150" t="s">
        <v>1449</v>
      </c>
      <c r="D107" s="28" t="s">
        <v>207</v>
      </c>
      <c r="E107" s="27" t="s">
        <v>1377</v>
      </c>
      <c r="F107" s="134"/>
      <c r="G107" s="174">
        <v>3.6064610866372981</v>
      </c>
      <c r="H107" s="134"/>
      <c r="I107" s="143">
        <v>1</v>
      </c>
      <c r="J107" s="137">
        <f t="shared" si="4"/>
        <v>0</v>
      </c>
      <c r="K107" s="138">
        <f t="shared" si="5"/>
        <v>0</v>
      </c>
      <c r="L107" s="139"/>
      <c r="M107" s="141">
        <f>IF(OR(F107="Ja",F107="Nej"),0,1)</f>
        <v>1</v>
      </c>
      <c r="N107" s="129">
        <f t="shared" si="7"/>
        <v>0</v>
      </c>
      <c r="O107" s="24"/>
      <c r="P107" s="24"/>
      <c r="Q107" s="24"/>
      <c r="R107" s="24"/>
      <c r="S107" s="24"/>
      <c r="T107" s="24"/>
      <c r="U107" s="24"/>
      <c r="V107" s="24"/>
      <c r="W107" s="24"/>
      <c r="X107" s="24"/>
      <c r="Y107" s="24"/>
      <c r="Z107" s="24"/>
      <c r="AA107" s="24"/>
      <c r="AB107" s="24"/>
      <c r="AC107" s="24"/>
      <c r="AD107" s="24"/>
      <c r="AE107" s="24"/>
      <c r="AF107" s="24"/>
      <c r="AG107" s="24"/>
      <c r="AH107" s="24"/>
      <c r="AI107" s="24"/>
    </row>
    <row r="108" spans="2:35" ht="50.1" customHeight="1" x14ac:dyDescent="0.25">
      <c r="B108" s="27" t="s">
        <v>1234</v>
      </c>
      <c r="C108" s="150" t="s">
        <v>1449</v>
      </c>
      <c r="D108" s="28" t="s">
        <v>208</v>
      </c>
      <c r="E108" s="27" t="s">
        <v>0</v>
      </c>
      <c r="F108" s="134"/>
      <c r="G108" s="142"/>
      <c r="H108" s="134"/>
      <c r="I108" s="143">
        <v>1</v>
      </c>
      <c r="J108" s="137">
        <f t="shared" si="4"/>
        <v>0</v>
      </c>
      <c r="K108" s="138">
        <f t="shared" si="5"/>
        <v>0</v>
      </c>
      <c r="L108" s="139"/>
      <c r="M108" s="129">
        <f t="shared" si="6"/>
        <v>1</v>
      </c>
      <c r="N108" s="129">
        <f t="shared" si="7"/>
        <v>0</v>
      </c>
      <c r="O108" s="24"/>
      <c r="P108" s="24"/>
      <c r="Q108" s="24"/>
      <c r="R108" s="24"/>
      <c r="S108" s="24"/>
      <c r="T108" s="24"/>
      <c r="U108" s="24"/>
      <c r="V108" s="24"/>
      <c r="W108" s="24"/>
      <c r="X108" s="24"/>
      <c r="Y108" s="24"/>
      <c r="Z108" s="24"/>
      <c r="AA108" s="24"/>
      <c r="AB108" s="24"/>
      <c r="AC108" s="24"/>
      <c r="AD108" s="24"/>
      <c r="AE108" s="24"/>
      <c r="AF108" s="24"/>
      <c r="AG108" s="24"/>
      <c r="AH108" s="24"/>
      <c r="AI108" s="24"/>
    </row>
    <row r="109" spans="2:35" ht="50.1" customHeight="1" x14ac:dyDescent="0.25">
      <c r="B109" s="27" t="s">
        <v>1235</v>
      </c>
      <c r="C109" s="150" t="s">
        <v>1449</v>
      </c>
      <c r="D109" s="28" t="s">
        <v>209</v>
      </c>
      <c r="E109" s="27" t="s">
        <v>0</v>
      </c>
      <c r="F109" s="134"/>
      <c r="G109" s="142"/>
      <c r="H109" s="134"/>
      <c r="I109" s="143">
        <v>1</v>
      </c>
      <c r="J109" s="137">
        <f t="shared" si="4"/>
        <v>0</v>
      </c>
      <c r="K109" s="138">
        <f t="shared" si="5"/>
        <v>0</v>
      </c>
      <c r="L109" s="139"/>
      <c r="M109" s="129">
        <f t="shared" si="6"/>
        <v>1</v>
      </c>
      <c r="N109" s="129">
        <f t="shared" si="7"/>
        <v>0</v>
      </c>
      <c r="O109" s="24"/>
      <c r="P109" s="24"/>
      <c r="Q109" s="24"/>
      <c r="R109" s="24"/>
      <c r="S109" s="24"/>
      <c r="T109" s="24"/>
      <c r="U109" s="24"/>
      <c r="V109" s="24"/>
      <c r="W109" s="24"/>
      <c r="X109" s="24"/>
      <c r="Y109" s="24"/>
      <c r="Z109" s="24"/>
      <c r="AA109" s="24"/>
      <c r="AB109" s="24"/>
      <c r="AC109" s="24"/>
      <c r="AD109" s="24"/>
      <c r="AE109" s="24"/>
      <c r="AF109" s="24"/>
      <c r="AG109" s="24"/>
      <c r="AH109" s="24"/>
      <c r="AI109" s="24"/>
    </row>
    <row r="110" spans="2:35" ht="50.1" customHeight="1" x14ac:dyDescent="0.25">
      <c r="B110" s="27" t="s">
        <v>1236</v>
      </c>
      <c r="C110" s="150" t="s">
        <v>1449</v>
      </c>
      <c r="D110" s="28" t="s">
        <v>210</v>
      </c>
      <c r="E110" s="27" t="s">
        <v>0</v>
      </c>
      <c r="F110" s="134"/>
      <c r="G110" s="142"/>
      <c r="H110" s="134"/>
      <c r="I110" s="143">
        <v>1</v>
      </c>
      <c r="J110" s="137">
        <f t="shared" si="4"/>
        <v>0</v>
      </c>
      <c r="K110" s="138">
        <f t="shared" si="5"/>
        <v>0</v>
      </c>
      <c r="L110" s="139"/>
      <c r="M110" s="129">
        <f t="shared" si="6"/>
        <v>1</v>
      </c>
      <c r="N110" s="129">
        <f t="shared" si="7"/>
        <v>0</v>
      </c>
      <c r="O110" s="24"/>
      <c r="P110" s="24"/>
      <c r="Q110" s="24"/>
      <c r="R110" s="24"/>
      <c r="S110" s="24"/>
      <c r="T110" s="24"/>
      <c r="U110" s="24"/>
      <c r="V110" s="24"/>
      <c r="W110" s="24"/>
      <c r="X110" s="24"/>
      <c r="Y110" s="24"/>
      <c r="Z110" s="24"/>
      <c r="AA110" s="24"/>
      <c r="AB110" s="24"/>
      <c r="AC110" s="24"/>
      <c r="AD110" s="24"/>
      <c r="AE110" s="24"/>
      <c r="AF110" s="24"/>
      <c r="AG110" s="24"/>
      <c r="AH110" s="24"/>
      <c r="AI110" s="24"/>
    </row>
    <row r="111" spans="2:35" ht="50.1" customHeight="1" x14ac:dyDescent="0.25">
      <c r="B111" s="27" t="s">
        <v>1237</v>
      </c>
      <c r="C111" s="150" t="s">
        <v>1449</v>
      </c>
      <c r="D111" s="28" t="s">
        <v>211</v>
      </c>
      <c r="E111" s="27" t="s">
        <v>1377</v>
      </c>
      <c r="F111" s="134"/>
      <c r="G111" s="174">
        <v>3.6064610866372981</v>
      </c>
      <c r="H111" s="134"/>
      <c r="I111" s="143">
        <v>1</v>
      </c>
      <c r="J111" s="137">
        <f t="shared" si="4"/>
        <v>0</v>
      </c>
      <c r="K111" s="138">
        <f t="shared" si="5"/>
        <v>0</v>
      </c>
      <c r="L111" s="139"/>
      <c r="M111" s="141">
        <f>IF(OR(F111="Ja",F111="Nej"),0,1)</f>
        <v>1</v>
      </c>
      <c r="N111" s="129">
        <f t="shared" si="7"/>
        <v>0</v>
      </c>
      <c r="O111" s="24"/>
      <c r="P111" s="24"/>
      <c r="Q111" s="24"/>
      <c r="R111" s="24"/>
      <c r="S111" s="24"/>
      <c r="T111" s="24"/>
      <c r="U111" s="24"/>
      <c r="V111" s="24"/>
      <c r="W111" s="24"/>
      <c r="X111" s="24"/>
      <c r="Y111" s="24"/>
      <c r="Z111" s="24"/>
      <c r="AA111" s="24"/>
      <c r="AB111" s="24"/>
      <c r="AC111" s="24"/>
      <c r="AD111" s="24"/>
      <c r="AE111" s="24"/>
      <c r="AF111" s="24"/>
      <c r="AG111" s="24"/>
      <c r="AH111" s="24"/>
      <c r="AI111" s="24"/>
    </row>
    <row r="112" spans="2:35" ht="50.1" customHeight="1" x14ac:dyDescent="0.25">
      <c r="B112" s="27" t="s">
        <v>1238</v>
      </c>
      <c r="C112" s="150" t="s">
        <v>1449</v>
      </c>
      <c r="D112" s="28" t="s">
        <v>212</v>
      </c>
      <c r="E112" s="27" t="s">
        <v>0</v>
      </c>
      <c r="F112" s="134"/>
      <c r="G112" s="142"/>
      <c r="H112" s="134"/>
      <c r="I112" s="143">
        <v>1</v>
      </c>
      <c r="J112" s="137">
        <f t="shared" si="4"/>
        <v>0</v>
      </c>
      <c r="K112" s="138">
        <f t="shared" si="5"/>
        <v>0</v>
      </c>
      <c r="L112" s="139"/>
      <c r="M112" s="129">
        <f t="shared" si="6"/>
        <v>1</v>
      </c>
      <c r="N112" s="129">
        <f t="shared" si="7"/>
        <v>0</v>
      </c>
      <c r="O112" s="24"/>
      <c r="P112" s="24"/>
      <c r="Q112" s="24"/>
      <c r="R112" s="24"/>
      <c r="S112" s="24"/>
      <c r="T112" s="24"/>
      <c r="U112" s="24"/>
      <c r="V112" s="24"/>
      <c r="W112" s="24"/>
      <c r="X112" s="24"/>
      <c r="Y112" s="24"/>
      <c r="Z112" s="24"/>
      <c r="AA112" s="24"/>
      <c r="AB112" s="24"/>
      <c r="AC112" s="24"/>
      <c r="AD112" s="24"/>
      <c r="AE112" s="24"/>
      <c r="AF112" s="24"/>
      <c r="AG112" s="24"/>
      <c r="AH112" s="24"/>
      <c r="AI112" s="24"/>
    </row>
    <row r="113" spans="2:35" ht="69.75" customHeight="1" x14ac:dyDescent="0.25">
      <c r="B113" s="27" t="s">
        <v>1239</v>
      </c>
      <c r="C113" s="150" t="s">
        <v>1449</v>
      </c>
      <c r="D113" s="28" t="s">
        <v>1384</v>
      </c>
      <c r="E113" s="27" t="s">
        <v>1377</v>
      </c>
      <c r="F113" s="134"/>
      <c r="G113" s="140">
        <v>7.2129221732745963</v>
      </c>
      <c r="H113" s="134"/>
      <c r="I113" s="143">
        <v>1</v>
      </c>
      <c r="J113" s="137">
        <f t="shared" si="4"/>
        <v>0</v>
      </c>
      <c r="K113" s="138">
        <f t="shared" si="5"/>
        <v>0</v>
      </c>
      <c r="L113" s="139"/>
      <c r="M113" s="141">
        <f>IF(OR(F113="Ja",F113="Nej"),0,1)</f>
        <v>1</v>
      </c>
      <c r="N113" s="129">
        <f t="shared" si="7"/>
        <v>0</v>
      </c>
      <c r="O113" s="24"/>
      <c r="P113" s="24"/>
      <c r="Q113" s="24"/>
      <c r="R113" s="24"/>
      <c r="S113" s="24"/>
      <c r="T113" s="24"/>
      <c r="U113" s="24"/>
      <c r="V113" s="24"/>
      <c r="W113" s="24"/>
      <c r="X113" s="24"/>
      <c r="Y113" s="24"/>
      <c r="Z113" s="24"/>
      <c r="AA113" s="24"/>
      <c r="AB113" s="24"/>
      <c r="AC113" s="24"/>
      <c r="AD113" s="24"/>
      <c r="AE113" s="24"/>
      <c r="AF113" s="24"/>
      <c r="AG113" s="24"/>
      <c r="AH113" s="24"/>
      <c r="AI113" s="24"/>
    </row>
    <row r="114" spans="2:35" ht="61.5" customHeight="1" x14ac:dyDescent="0.25">
      <c r="B114" s="27" t="s">
        <v>1240</v>
      </c>
      <c r="C114" s="150" t="s">
        <v>1449</v>
      </c>
      <c r="D114" s="28" t="s">
        <v>213</v>
      </c>
      <c r="E114" s="27" t="s">
        <v>0</v>
      </c>
      <c r="F114" s="134"/>
      <c r="G114" s="142"/>
      <c r="H114" s="134"/>
      <c r="I114" s="143">
        <v>1</v>
      </c>
      <c r="J114" s="137">
        <f t="shared" si="4"/>
        <v>0</v>
      </c>
      <c r="K114" s="138">
        <f t="shared" si="5"/>
        <v>0</v>
      </c>
      <c r="L114" s="139"/>
      <c r="M114" s="129">
        <f t="shared" si="6"/>
        <v>1</v>
      </c>
      <c r="N114" s="129">
        <f t="shared" si="7"/>
        <v>0</v>
      </c>
      <c r="O114" s="24"/>
      <c r="P114" s="24"/>
      <c r="Q114" s="24"/>
      <c r="R114" s="24"/>
      <c r="S114" s="24"/>
      <c r="T114" s="24"/>
      <c r="U114" s="24"/>
      <c r="V114" s="24"/>
      <c r="W114" s="24"/>
      <c r="X114" s="24"/>
      <c r="Y114" s="24"/>
      <c r="Z114" s="24"/>
      <c r="AA114" s="24"/>
      <c r="AB114" s="24"/>
      <c r="AC114" s="24"/>
      <c r="AD114" s="24"/>
      <c r="AE114" s="24"/>
      <c r="AF114" s="24"/>
      <c r="AG114" s="24"/>
      <c r="AH114" s="24"/>
      <c r="AI114" s="24"/>
    </row>
    <row r="115" spans="2:35" ht="50.1" customHeight="1" x14ac:dyDescent="0.25">
      <c r="B115" s="27" t="s">
        <v>1241</v>
      </c>
      <c r="C115" s="150" t="s">
        <v>1449</v>
      </c>
      <c r="D115" s="28" t="s">
        <v>214</v>
      </c>
      <c r="E115" s="27" t="s">
        <v>0</v>
      </c>
      <c r="F115" s="134"/>
      <c r="G115" s="142"/>
      <c r="H115" s="134"/>
      <c r="I115" s="143">
        <v>1</v>
      </c>
      <c r="J115" s="137">
        <f t="shared" si="4"/>
        <v>0</v>
      </c>
      <c r="K115" s="138">
        <f t="shared" si="5"/>
        <v>0</v>
      </c>
      <c r="L115" s="139"/>
      <c r="M115" s="129">
        <f t="shared" si="6"/>
        <v>1</v>
      </c>
      <c r="N115" s="129">
        <f t="shared" si="7"/>
        <v>0</v>
      </c>
      <c r="O115" s="24"/>
      <c r="P115" s="24"/>
      <c r="Q115" s="24"/>
      <c r="R115" s="24"/>
      <c r="S115" s="24"/>
      <c r="T115" s="24"/>
      <c r="U115" s="24"/>
      <c r="V115" s="24"/>
      <c r="W115" s="24"/>
      <c r="X115" s="24"/>
      <c r="Y115" s="24"/>
      <c r="Z115" s="24"/>
      <c r="AA115" s="24"/>
      <c r="AB115" s="24"/>
      <c r="AC115" s="24"/>
      <c r="AD115" s="24"/>
      <c r="AE115" s="24"/>
      <c r="AF115" s="24"/>
      <c r="AG115" s="24"/>
      <c r="AH115" s="24"/>
      <c r="AI115" s="24"/>
    </row>
    <row r="116" spans="2:35" ht="50.1" customHeight="1" x14ac:dyDescent="0.25">
      <c r="B116" s="27" t="s">
        <v>1242</v>
      </c>
      <c r="C116" s="150" t="s">
        <v>1449</v>
      </c>
      <c r="D116" s="28" t="s">
        <v>215</v>
      </c>
      <c r="E116" s="27" t="s">
        <v>0</v>
      </c>
      <c r="F116" s="134"/>
      <c r="G116" s="142"/>
      <c r="H116" s="134"/>
      <c r="I116" s="143">
        <v>1</v>
      </c>
      <c r="J116" s="137">
        <f t="shared" si="4"/>
        <v>0</v>
      </c>
      <c r="K116" s="138">
        <f t="shared" si="5"/>
        <v>0</v>
      </c>
      <c r="L116" s="139"/>
      <c r="M116" s="129">
        <f t="shared" si="6"/>
        <v>1</v>
      </c>
      <c r="N116" s="129">
        <f t="shared" si="7"/>
        <v>0</v>
      </c>
      <c r="O116" s="24"/>
      <c r="P116" s="24"/>
      <c r="Q116" s="24"/>
      <c r="R116" s="24"/>
      <c r="S116" s="24"/>
      <c r="T116" s="24"/>
      <c r="U116" s="24"/>
      <c r="V116" s="24"/>
      <c r="W116" s="24"/>
      <c r="X116" s="24"/>
      <c r="Y116" s="24"/>
      <c r="Z116" s="24"/>
      <c r="AA116" s="24"/>
      <c r="AB116" s="24"/>
      <c r="AC116" s="24"/>
      <c r="AD116" s="24"/>
      <c r="AE116" s="24"/>
      <c r="AF116" s="24"/>
      <c r="AG116" s="24"/>
      <c r="AH116" s="24"/>
      <c r="AI116" s="24"/>
    </row>
    <row r="117" spans="2:35" ht="50.1" customHeight="1" x14ac:dyDescent="0.25">
      <c r="B117" s="27" t="s">
        <v>1243</v>
      </c>
      <c r="C117" s="150" t="s">
        <v>1449</v>
      </c>
      <c r="D117" s="28" t="s">
        <v>216</v>
      </c>
      <c r="E117" s="27" t="s">
        <v>0</v>
      </c>
      <c r="F117" s="134"/>
      <c r="G117" s="142"/>
      <c r="H117" s="134"/>
      <c r="I117" s="143">
        <v>1</v>
      </c>
      <c r="J117" s="137">
        <f t="shared" si="4"/>
        <v>0</v>
      </c>
      <c r="K117" s="138">
        <f t="shared" si="5"/>
        <v>0</v>
      </c>
      <c r="L117" s="139"/>
      <c r="M117" s="129">
        <f t="shared" si="6"/>
        <v>1</v>
      </c>
      <c r="N117" s="129">
        <f t="shared" si="7"/>
        <v>0</v>
      </c>
      <c r="O117" s="24"/>
      <c r="P117" s="24"/>
      <c r="Q117" s="24"/>
      <c r="R117" s="24"/>
      <c r="S117" s="24"/>
      <c r="T117" s="24"/>
      <c r="U117" s="24"/>
      <c r="V117" s="24"/>
      <c r="W117" s="24"/>
      <c r="X117" s="24"/>
      <c r="Y117" s="24"/>
      <c r="Z117" s="24"/>
      <c r="AA117" s="24"/>
      <c r="AB117" s="24"/>
      <c r="AC117" s="24"/>
      <c r="AD117" s="24"/>
      <c r="AE117" s="24"/>
      <c r="AF117" s="24"/>
      <c r="AG117" s="24"/>
      <c r="AH117" s="24"/>
      <c r="AI117" s="24"/>
    </row>
    <row r="118" spans="2:35" ht="50.1" customHeight="1" x14ac:dyDescent="0.25">
      <c r="B118" s="27" t="s">
        <v>1244</v>
      </c>
      <c r="C118" s="150" t="s">
        <v>1449</v>
      </c>
      <c r="D118" s="28" t="s">
        <v>217</v>
      </c>
      <c r="E118" s="27" t="s">
        <v>1377</v>
      </c>
      <c r="F118" s="134"/>
      <c r="G118" s="174">
        <v>14.425844346549193</v>
      </c>
      <c r="H118" s="134"/>
      <c r="I118" s="143">
        <v>1</v>
      </c>
      <c r="J118" s="137">
        <f t="shared" si="4"/>
        <v>0</v>
      </c>
      <c r="K118" s="138">
        <f t="shared" si="5"/>
        <v>0</v>
      </c>
      <c r="L118" s="139"/>
      <c r="M118" s="141">
        <f>IF(OR(F118="Ja",F118="Nej"),0,1)</f>
        <v>1</v>
      </c>
      <c r="N118" s="129">
        <f t="shared" si="7"/>
        <v>0</v>
      </c>
      <c r="O118" s="24"/>
      <c r="P118" s="24"/>
      <c r="Q118" s="24"/>
      <c r="R118" s="24"/>
      <c r="S118" s="24"/>
      <c r="T118" s="24"/>
      <c r="U118" s="24"/>
      <c r="V118" s="24"/>
      <c r="W118" s="24"/>
      <c r="X118" s="24"/>
      <c r="Y118" s="24"/>
      <c r="Z118" s="24"/>
      <c r="AA118" s="24"/>
      <c r="AB118" s="24"/>
      <c r="AC118" s="24"/>
      <c r="AD118" s="24"/>
      <c r="AE118" s="24"/>
      <c r="AF118" s="24"/>
      <c r="AG118" s="24"/>
      <c r="AH118" s="24"/>
      <c r="AI118" s="24"/>
    </row>
    <row r="119" spans="2:35" ht="50.1" customHeight="1" x14ac:dyDescent="0.25">
      <c r="B119" s="27" t="s">
        <v>1245</v>
      </c>
      <c r="C119" s="150" t="s">
        <v>1449</v>
      </c>
      <c r="D119" s="28" t="s">
        <v>218</v>
      </c>
      <c r="E119" s="27" t="s">
        <v>0</v>
      </c>
      <c r="F119" s="134"/>
      <c r="G119" s="142"/>
      <c r="H119" s="134"/>
      <c r="I119" s="143">
        <v>1</v>
      </c>
      <c r="J119" s="137">
        <f t="shared" si="4"/>
        <v>0</v>
      </c>
      <c r="K119" s="138">
        <f t="shared" si="5"/>
        <v>0</v>
      </c>
      <c r="L119" s="139"/>
      <c r="M119" s="129">
        <f t="shared" si="6"/>
        <v>1</v>
      </c>
      <c r="N119" s="129">
        <f t="shared" si="7"/>
        <v>0</v>
      </c>
      <c r="O119" s="24"/>
      <c r="P119" s="24"/>
      <c r="Q119" s="24"/>
      <c r="R119" s="24"/>
      <c r="S119" s="24"/>
      <c r="T119" s="24"/>
      <c r="U119" s="24"/>
      <c r="V119" s="24"/>
      <c r="W119" s="24"/>
      <c r="X119" s="24"/>
      <c r="Y119" s="24"/>
      <c r="Z119" s="24"/>
      <c r="AA119" s="24"/>
      <c r="AB119" s="24"/>
      <c r="AC119" s="24"/>
      <c r="AD119" s="24"/>
      <c r="AE119" s="24"/>
      <c r="AF119" s="24"/>
      <c r="AG119" s="24"/>
      <c r="AH119" s="24"/>
      <c r="AI119" s="24"/>
    </row>
    <row r="120" spans="2:35" ht="50.1" customHeight="1" x14ac:dyDescent="0.25">
      <c r="B120" s="27" t="s">
        <v>1246</v>
      </c>
      <c r="C120" s="150" t="s">
        <v>1449</v>
      </c>
      <c r="D120" s="28" t="s">
        <v>1385</v>
      </c>
      <c r="E120" s="27" t="s">
        <v>0</v>
      </c>
      <c r="F120" s="134"/>
      <c r="G120" s="142"/>
      <c r="H120" s="134"/>
      <c r="I120" s="143">
        <v>1</v>
      </c>
      <c r="J120" s="137">
        <f t="shared" si="4"/>
        <v>0</v>
      </c>
      <c r="K120" s="138">
        <f t="shared" si="5"/>
        <v>0</v>
      </c>
      <c r="L120" s="139"/>
      <c r="M120" s="129">
        <f t="shared" si="6"/>
        <v>1</v>
      </c>
      <c r="N120" s="129">
        <f t="shared" si="7"/>
        <v>0</v>
      </c>
      <c r="O120" s="24"/>
      <c r="P120" s="24"/>
      <c r="Q120" s="24"/>
      <c r="R120" s="24"/>
      <c r="S120" s="24"/>
      <c r="T120" s="24"/>
      <c r="U120" s="24"/>
      <c r="V120" s="24"/>
      <c r="W120" s="24"/>
      <c r="X120" s="24"/>
      <c r="Y120" s="24"/>
      <c r="Z120" s="24"/>
      <c r="AA120" s="24"/>
      <c r="AB120" s="24"/>
      <c r="AC120" s="24"/>
      <c r="AD120" s="24"/>
      <c r="AE120" s="24"/>
      <c r="AF120" s="24"/>
      <c r="AG120" s="24"/>
      <c r="AH120" s="24"/>
      <c r="AI120" s="24"/>
    </row>
    <row r="121" spans="2:35" ht="54.75" customHeight="1" x14ac:dyDescent="0.25">
      <c r="B121" s="27" t="s">
        <v>1247</v>
      </c>
      <c r="C121" s="150" t="s">
        <v>1449</v>
      </c>
      <c r="D121" s="28" t="s">
        <v>219</v>
      </c>
      <c r="E121" s="27" t="s">
        <v>1377</v>
      </c>
      <c r="F121" s="134"/>
      <c r="G121" s="174">
        <v>14.425844346549193</v>
      </c>
      <c r="H121" s="134"/>
      <c r="I121" s="143">
        <v>1</v>
      </c>
      <c r="J121" s="137">
        <f t="shared" si="4"/>
        <v>0</v>
      </c>
      <c r="K121" s="138">
        <f t="shared" si="5"/>
        <v>0</v>
      </c>
      <c r="L121" s="139"/>
      <c r="M121" s="141">
        <f>IF(OR(F121="Ja",F121="Nej"),0,1)</f>
        <v>1</v>
      </c>
      <c r="N121" s="129">
        <f t="shared" si="7"/>
        <v>0</v>
      </c>
      <c r="O121" s="24"/>
      <c r="P121" s="24"/>
      <c r="Q121" s="24"/>
      <c r="R121" s="24"/>
      <c r="S121" s="24"/>
      <c r="T121" s="24"/>
      <c r="U121" s="24"/>
      <c r="V121" s="24"/>
      <c r="W121" s="24"/>
      <c r="X121" s="24"/>
      <c r="Y121" s="24"/>
      <c r="Z121" s="24"/>
      <c r="AA121" s="24"/>
      <c r="AB121" s="24"/>
      <c r="AC121" s="24"/>
      <c r="AD121" s="24"/>
      <c r="AE121" s="24"/>
      <c r="AF121" s="24"/>
      <c r="AG121" s="24"/>
      <c r="AH121" s="24"/>
      <c r="AI121" s="24"/>
    </row>
    <row r="122" spans="2:35" ht="69" customHeight="1" x14ac:dyDescent="0.25">
      <c r="B122" s="27" t="s">
        <v>1248</v>
      </c>
      <c r="C122" s="150" t="s">
        <v>1449</v>
      </c>
      <c r="D122" s="28" t="s">
        <v>220</v>
      </c>
      <c r="E122" s="27" t="s">
        <v>1377</v>
      </c>
      <c r="F122" s="134"/>
      <c r="G122" s="174">
        <v>3.6064610866372981</v>
      </c>
      <c r="H122" s="134"/>
      <c r="I122" s="143">
        <v>1</v>
      </c>
      <c r="J122" s="137">
        <f t="shared" si="4"/>
        <v>0</v>
      </c>
      <c r="K122" s="138">
        <f t="shared" si="5"/>
        <v>0</v>
      </c>
      <c r="L122" s="139"/>
      <c r="M122" s="141">
        <f>IF(OR(F122="Ja",F122="Nej"),0,1)</f>
        <v>1</v>
      </c>
      <c r="N122" s="129">
        <f t="shared" si="7"/>
        <v>0</v>
      </c>
      <c r="O122" s="24"/>
      <c r="P122" s="24"/>
      <c r="Q122" s="24"/>
      <c r="R122" s="24"/>
      <c r="S122" s="24"/>
      <c r="T122" s="24"/>
      <c r="U122" s="24"/>
      <c r="V122" s="24"/>
      <c r="W122" s="24"/>
      <c r="X122" s="24"/>
      <c r="Y122" s="24"/>
      <c r="Z122" s="24"/>
      <c r="AA122" s="24"/>
      <c r="AB122" s="24"/>
      <c r="AC122" s="24"/>
      <c r="AD122" s="24"/>
      <c r="AE122" s="24"/>
      <c r="AF122" s="24"/>
      <c r="AG122" s="24"/>
      <c r="AH122" s="24"/>
      <c r="AI122" s="24"/>
    </row>
    <row r="123" spans="2:35" ht="50.1" customHeight="1" x14ac:dyDescent="0.25">
      <c r="B123" s="27" t="s">
        <v>1249</v>
      </c>
      <c r="C123" s="150" t="s">
        <v>1449</v>
      </c>
      <c r="D123" s="28" t="s">
        <v>221</v>
      </c>
      <c r="E123" s="27" t="s">
        <v>0</v>
      </c>
      <c r="F123" s="134"/>
      <c r="G123" s="142"/>
      <c r="H123" s="134"/>
      <c r="I123" s="143">
        <v>1</v>
      </c>
      <c r="J123" s="137">
        <f t="shared" si="4"/>
        <v>0</v>
      </c>
      <c r="K123" s="138">
        <f t="shared" si="5"/>
        <v>0</v>
      </c>
      <c r="L123" s="139"/>
      <c r="M123" s="129">
        <f t="shared" si="6"/>
        <v>1</v>
      </c>
      <c r="N123" s="129">
        <f t="shared" si="7"/>
        <v>0</v>
      </c>
      <c r="O123" s="24"/>
      <c r="P123" s="24"/>
      <c r="Q123" s="24"/>
      <c r="R123" s="24"/>
      <c r="S123" s="24"/>
      <c r="T123" s="24"/>
      <c r="U123" s="24"/>
      <c r="V123" s="24"/>
      <c r="W123" s="24"/>
      <c r="X123" s="24"/>
      <c r="Y123" s="24"/>
      <c r="Z123" s="24"/>
      <c r="AA123" s="24"/>
      <c r="AB123" s="24"/>
      <c r="AC123" s="24"/>
      <c r="AD123" s="24"/>
      <c r="AE123" s="24"/>
      <c r="AF123" s="24"/>
      <c r="AG123" s="24"/>
      <c r="AH123" s="24"/>
      <c r="AI123" s="24"/>
    </row>
    <row r="124" spans="2:35" ht="50.1" customHeight="1" x14ac:dyDescent="0.25">
      <c r="B124" s="27" t="s">
        <v>1250</v>
      </c>
      <c r="C124" s="150" t="s">
        <v>1449</v>
      </c>
      <c r="D124" s="28" t="s">
        <v>222</v>
      </c>
      <c r="E124" s="27" t="s">
        <v>0</v>
      </c>
      <c r="F124" s="134"/>
      <c r="G124" s="142"/>
      <c r="H124" s="134"/>
      <c r="I124" s="143">
        <v>1</v>
      </c>
      <c r="J124" s="137">
        <f t="shared" si="4"/>
        <v>0</v>
      </c>
      <c r="K124" s="138">
        <f t="shared" si="5"/>
        <v>0</v>
      </c>
      <c r="L124" s="139"/>
      <c r="M124" s="129">
        <f t="shared" si="6"/>
        <v>1</v>
      </c>
      <c r="N124" s="129">
        <f t="shared" si="7"/>
        <v>0</v>
      </c>
      <c r="O124" s="24"/>
      <c r="P124" s="24"/>
      <c r="Q124" s="24"/>
      <c r="R124" s="24"/>
      <c r="S124" s="24"/>
      <c r="T124" s="24"/>
      <c r="U124" s="24"/>
      <c r="V124" s="24"/>
      <c r="W124" s="24"/>
      <c r="X124" s="24"/>
      <c r="Y124" s="24"/>
      <c r="Z124" s="24"/>
      <c r="AA124" s="24"/>
      <c r="AB124" s="24"/>
      <c r="AC124" s="24"/>
      <c r="AD124" s="24"/>
      <c r="AE124" s="24"/>
      <c r="AF124" s="24"/>
      <c r="AG124" s="24"/>
      <c r="AH124" s="24"/>
      <c r="AI124" s="24"/>
    </row>
    <row r="125" spans="2:35" ht="50.1" customHeight="1" x14ac:dyDescent="0.25">
      <c r="B125" s="27" t="s">
        <v>1251</v>
      </c>
      <c r="C125" s="150" t="s">
        <v>1449</v>
      </c>
      <c r="D125" s="28" t="s">
        <v>223</v>
      </c>
      <c r="E125" s="27" t="s">
        <v>0</v>
      </c>
      <c r="F125" s="134"/>
      <c r="G125" s="142"/>
      <c r="H125" s="134"/>
      <c r="I125" s="143">
        <v>1</v>
      </c>
      <c r="J125" s="137">
        <f t="shared" si="4"/>
        <v>0</v>
      </c>
      <c r="K125" s="138">
        <f t="shared" si="5"/>
        <v>0</v>
      </c>
      <c r="L125" s="139"/>
      <c r="M125" s="129">
        <f t="shared" si="6"/>
        <v>1</v>
      </c>
      <c r="N125" s="129">
        <f t="shared" si="7"/>
        <v>0</v>
      </c>
      <c r="O125" s="24"/>
      <c r="P125" s="24"/>
      <c r="Q125" s="24"/>
      <c r="R125" s="24"/>
      <c r="S125" s="24"/>
      <c r="T125" s="24"/>
      <c r="U125" s="24"/>
      <c r="V125" s="24"/>
      <c r="W125" s="24"/>
      <c r="X125" s="24"/>
      <c r="Y125" s="24"/>
      <c r="Z125" s="24"/>
      <c r="AA125" s="24"/>
      <c r="AB125" s="24"/>
      <c r="AC125" s="24"/>
      <c r="AD125" s="24"/>
      <c r="AE125" s="24"/>
      <c r="AF125" s="24"/>
      <c r="AG125" s="24"/>
      <c r="AH125" s="24"/>
      <c r="AI125" s="24"/>
    </row>
    <row r="126" spans="2:35" ht="50.1" customHeight="1" x14ac:dyDescent="0.25">
      <c r="B126" s="27" t="s">
        <v>1252</v>
      </c>
      <c r="C126" s="150" t="s">
        <v>1449</v>
      </c>
      <c r="D126" s="28" t="s">
        <v>224</v>
      </c>
      <c r="E126" s="27" t="s">
        <v>1377</v>
      </c>
      <c r="F126" s="134"/>
      <c r="G126" s="174">
        <v>3.6064610866372981</v>
      </c>
      <c r="H126" s="134"/>
      <c r="I126" s="143">
        <v>1</v>
      </c>
      <c r="J126" s="137">
        <f t="shared" si="4"/>
        <v>0</v>
      </c>
      <c r="K126" s="138">
        <f t="shared" si="5"/>
        <v>0</v>
      </c>
      <c r="L126" s="139"/>
      <c r="M126" s="141">
        <f>IF(OR(F126="Ja",F126="Nej"),0,1)</f>
        <v>1</v>
      </c>
      <c r="N126" s="129">
        <f t="shared" si="7"/>
        <v>0</v>
      </c>
      <c r="O126" s="24"/>
      <c r="P126" s="24"/>
      <c r="Q126" s="24"/>
      <c r="R126" s="24"/>
      <c r="S126" s="24"/>
      <c r="T126" s="24"/>
      <c r="U126" s="24"/>
      <c r="V126" s="24"/>
      <c r="W126" s="24"/>
      <c r="X126" s="24"/>
      <c r="Y126" s="24"/>
      <c r="Z126" s="24"/>
      <c r="AA126" s="24"/>
      <c r="AB126" s="24"/>
      <c r="AC126" s="24"/>
      <c r="AD126" s="24"/>
      <c r="AE126" s="24"/>
      <c r="AF126" s="24"/>
      <c r="AG126" s="24"/>
      <c r="AH126" s="24"/>
      <c r="AI126" s="24"/>
    </row>
    <row r="127" spans="2:35" ht="50.1" customHeight="1" thickBot="1" x14ac:dyDescent="0.3">
      <c r="B127" s="29" t="s">
        <v>1253</v>
      </c>
      <c r="C127" s="257" t="s">
        <v>1449</v>
      </c>
      <c r="D127" s="30" t="s">
        <v>225</v>
      </c>
      <c r="E127" s="29" t="s">
        <v>0</v>
      </c>
      <c r="F127" s="134"/>
      <c r="G127" s="164"/>
      <c r="H127" s="134"/>
      <c r="I127" s="145">
        <v>1</v>
      </c>
      <c r="J127" s="146">
        <f t="shared" si="4"/>
        <v>0</v>
      </c>
      <c r="K127" s="147">
        <f t="shared" si="5"/>
        <v>0</v>
      </c>
      <c r="L127" s="139"/>
      <c r="M127" s="129">
        <f t="shared" si="6"/>
        <v>1</v>
      </c>
      <c r="N127" s="129">
        <f t="shared" si="7"/>
        <v>0</v>
      </c>
      <c r="O127" s="24"/>
      <c r="P127" s="24"/>
      <c r="Q127" s="24"/>
      <c r="R127" s="24"/>
      <c r="S127" s="24"/>
      <c r="T127" s="24"/>
      <c r="U127" s="24"/>
      <c r="V127" s="24"/>
      <c r="W127" s="24"/>
      <c r="X127" s="24"/>
      <c r="Y127" s="24"/>
      <c r="Z127" s="24"/>
      <c r="AA127" s="24"/>
      <c r="AB127" s="24"/>
      <c r="AC127" s="24"/>
      <c r="AD127" s="24"/>
      <c r="AE127" s="24"/>
      <c r="AF127" s="24"/>
      <c r="AG127" s="24"/>
      <c r="AH127" s="24"/>
      <c r="AI127" s="24"/>
    </row>
    <row r="128" spans="2:35" ht="21.95" customHeight="1" thickBot="1" x14ac:dyDescent="0.3">
      <c r="B128" s="469" t="s">
        <v>1273</v>
      </c>
      <c r="C128" s="470"/>
      <c r="D128" s="110"/>
      <c r="E128" s="110"/>
      <c r="F128" s="110"/>
      <c r="G128" s="110"/>
      <c r="H128" s="110"/>
      <c r="I128" s="110"/>
      <c r="J128" s="259"/>
      <c r="K128" s="111"/>
      <c r="L128" s="139"/>
      <c r="M128" s="129"/>
      <c r="N128" s="129"/>
      <c r="O128" s="24"/>
      <c r="P128" s="24"/>
      <c r="Q128" s="24"/>
      <c r="R128" s="24"/>
      <c r="S128" s="24"/>
      <c r="T128" s="24"/>
      <c r="U128" s="24"/>
      <c r="V128" s="24"/>
      <c r="W128" s="24"/>
      <c r="X128" s="24"/>
      <c r="Y128" s="24"/>
      <c r="Z128" s="24"/>
      <c r="AA128" s="24"/>
      <c r="AB128" s="24"/>
      <c r="AC128" s="24"/>
      <c r="AD128" s="24"/>
      <c r="AE128" s="24"/>
      <c r="AF128" s="24"/>
      <c r="AG128" s="24"/>
      <c r="AH128" s="24"/>
      <c r="AI128" s="24"/>
    </row>
    <row r="129" spans="2:35" ht="49.5" customHeight="1" x14ac:dyDescent="0.25">
      <c r="B129" s="31" t="s">
        <v>226</v>
      </c>
      <c r="C129" s="31" t="s">
        <v>227</v>
      </c>
      <c r="D129" s="32" t="s">
        <v>228</v>
      </c>
      <c r="E129" s="31" t="s">
        <v>0</v>
      </c>
      <c r="F129" s="134"/>
      <c r="G129" s="162"/>
      <c r="H129" s="134"/>
      <c r="I129" s="163">
        <v>1</v>
      </c>
      <c r="J129" s="154">
        <f t="shared" si="4"/>
        <v>0</v>
      </c>
      <c r="K129" s="155">
        <f t="shared" si="5"/>
        <v>0</v>
      </c>
      <c r="L129" s="139"/>
      <c r="M129" s="129">
        <f t="shared" si="6"/>
        <v>1</v>
      </c>
      <c r="N129" s="129">
        <f t="shared" si="7"/>
        <v>0</v>
      </c>
      <c r="O129" s="24"/>
      <c r="P129" s="24"/>
      <c r="Q129" s="24"/>
      <c r="R129" s="24"/>
      <c r="S129" s="24"/>
      <c r="T129" s="24"/>
      <c r="U129" s="24"/>
      <c r="V129" s="24"/>
      <c r="W129" s="24"/>
      <c r="X129" s="24"/>
      <c r="Y129" s="24"/>
      <c r="Z129" s="24"/>
      <c r="AA129" s="24"/>
      <c r="AB129" s="24"/>
      <c r="AC129" s="24"/>
      <c r="AD129" s="24"/>
      <c r="AE129" s="24"/>
      <c r="AF129" s="24"/>
      <c r="AG129" s="24"/>
      <c r="AH129" s="24"/>
      <c r="AI129" s="24"/>
    </row>
    <row r="130" spans="2:35" ht="49.5" customHeight="1" x14ac:dyDescent="0.25">
      <c r="B130" s="27" t="s">
        <v>144</v>
      </c>
      <c r="C130" s="27" t="s">
        <v>227</v>
      </c>
      <c r="D130" s="28" t="s">
        <v>229</v>
      </c>
      <c r="E130" s="27" t="s">
        <v>0</v>
      </c>
      <c r="F130" s="134"/>
      <c r="G130" s="142"/>
      <c r="H130" s="134"/>
      <c r="I130" s="143">
        <v>1</v>
      </c>
      <c r="J130" s="137">
        <f t="shared" si="4"/>
        <v>0</v>
      </c>
      <c r="K130" s="138">
        <f t="shared" si="5"/>
        <v>0</v>
      </c>
      <c r="L130" s="139"/>
      <c r="M130" s="129">
        <f t="shared" si="6"/>
        <v>1</v>
      </c>
      <c r="N130" s="129">
        <f t="shared" si="7"/>
        <v>0</v>
      </c>
      <c r="O130" s="24"/>
      <c r="P130" s="24"/>
      <c r="Q130" s="24"/>
      <c r="R130" s="24"/>
      <c r="S130" s="24"/>
      <c r="T130" s="24"/>
      <c r="U130" s="24"/>
      <c r="V130" s="24"/>
      <c r="W130" s="24"/>
      <c r="X130" s="24"/>
      <c r="Y130" s="24"/>
      <c r="Z130" s="24"/>
      <c r="AA130" s="24"/>
      <c r="AB130" s="24"/>
      <c r="AC130" s="24"/>
      <c r="AD130" s="24"/>
      <c r="AE130" s="24"/>
      <c r="AF130" s="24"/>
      <c r="AG130" s="24"/>
      <c r="AH130" s="24"/>
      <c r="AI130" s="24"/>
    </row>
    <row r="131" spans="2:35" ht="49.5" customHeight="1" x14ac:dyDescent="0.25">
      <c r="B131" s="27" t="s">
        <v>145</v>
      </c>
      <c r="C131" s="27" t="s">
        <v>227</v>
      </c>
      <c r="D131" s="28" t="s">
        <v>230</v>
      </c>
      <c r="E131" s="27" t="s">
        <v>0</v>
      </c>
      <c r="F131" s="134"/>
      <c r="G131" s="142"/>
      <c r="H131" s="134"/>
      <c r="I131" s="143">
        <v>1</v>
      </c>
      <c r="J131" s="137">
        <f t="shared" si="4"/>
        <v>0</v>
      </c>
      <c r="K131" s="138">
        <f t="shared" si="5"/>
        <v>0</v>
      </c>
      <c r="L131" s="139"/>
      <c r="M131" s="129">
        <f t="shared" si="6"/>
        <v>1</v>
      </c>
      <c r="N131" s="129">
        <f t="shared" si="7"/>
        <v>0</v>
      </c>
      <c r="O131" s="24"/>
      <c r="P131" s="24"/>
      <c r="Q131" s="24"/>
      <c r="R131" s="24"/>
      <c r="S131" s="24"/>
      <c r="T131" s="24"/>
      <c r="U131" s="24"/>
      <c r="V131" s="24"/>
      <c r="W131" s="24"/>
      <c r="X131" s="24"/>
      <c r="Y131" s="24"/>
      <c r="Z131" s="24"/>
      <c r="AA131" s="24"/>
      <c r="AB131" s="24"/>
      <c r="AC131" s="24"/>
      <c r="AD131" s="24"/>
      <c r="AE131" s="24"/>
      <c r="AF131" s="24"/>
      <c r="AG131" s="24"/>
      <c r="AH131" s="24"/>
      <c r="AI131" s="24"/>
    </row>
    <row r="132" spans="2:35" ht="49.5" customHeight="1" x14ac:dyDescent="0.25">
      <c r="B132" s="27" t="s">
        <v>146</v>
      </c>
      <c r="C132" s="27" t="s">
        <v>227</v>
      </c>
      <c r="D132" s="28" t="s">
        <v>231</v>
      </c>
      <c r="E132" s="27" t="s">
        <v>1377</v>
      </c>
      <c r="F132" s="134"/>
      <c r="G132" s="140">
        <v>7.2129221732745963</v>
      </c>
      <c r="H132" s="134"/>
      <c r="I132" s="143">
        <v>1</v>
      </c>
      <c r="J132" s="137">
        <f t="shared" si="4"/>
        <v>0</v>
      </c>
      <c r="K132" s="138">
        <f t="shared" si="5"/>
        <v>0</v>
      </c>
      <c r="L132" s="139"/>
      <c r="M132" s="141">
        <f>IF(OR(F132="Ja",F132="Nej"),0,1)</f>
        <v>1</v>
      </c>
      <c r="N132" s="129">
        <f t="shared" si="7"/>
        <v>0</v>
      </c>
      <c r="O132" s="24"/>
      <c r="P132" s="24"/>
      <c r="Q132" s="24"/>
      <c r="R132" s="24"/>
      <c r="S132" s="24"/>
      <c r="T132" s="24"/>
      <c r="U132" s="24"/>
      <c r="V132" s="24"/>
      <c r="W132" s="24"/>
      <c r="X132" s="24"/>
      <c r="Y132" s="24"/>
      <c r="Z132" s="24"/>
      <c r="AA132" s="24"/>
      <c r="AB132" s="24"/>
      <c r="AC132" s="24"/>
      <c r="AD132" s="24"/>
      <c r="AE132" s="24"/>
      <c r="AF132" s="24"/>
      <c r="AG132" s="24"/>
      <c r="AH132" s="24"/>
      <c r="AI132" s="24"/>
    </row>
    <row r="133" spans="2:35" ht="84.75" customHeight="1" x14ac:dyDescent="0.25">
      <c r="B133" s="27" t="s">
        <v>148</v>
      </c>
      <c r="C133" s="27" t="s">
        <v>227</v>
      </c>
      <c r="D133" s="28" t="s">
        <v>232</v>
      </c>
      <c r="E133" s="27" t="s">
        <v>0</v>
      </c>
      <c r="F133" s="134"/>
      <c r="G133" s="142"/>
      <c r="H133" s="134"/>
      <c r="I133" s="143">
        <v>1</v>
      </c>
      <c r="J133" s="137">
        <f t="shared" si="4"/>
        <v>0</v>
      </c>
      <c r="K133" s="138">
        <f t="shared" si="5"/>
        <v>0</v>
      </c>
      <c r="L133" s="139"/>
      <c r="M133" s="129">
        <f t="shared" si="6"/>
        <v>1</v>
      </c>
      <c r="N133" s="129">
        <f t="shared" si="7"/>
        <v>0</v>
      </c>
      <c r="O133" s="24"/>
      <c r="P133" s="24"/>
      <c r="Q133" s="24"/>
      <c r="R133" s="24"/>
      <c r="S133" s="24"/>
      <c r="T133" s="24"/>
      <c r="U133" s="24"/>
      <c r="V133" s="24"/>
      <c r="W133" s="24"/>
      <c r="X133" s="24"/>
      <c r="Y133" s="24"/>
      <c r="Z133" s="24"/>
      <c r="AA133" s="24"/>
      <c r="AB133" s="24"/>
      <c r="AC133" s="24"/>
      <c r="AD133" s="24"/>
      <c r="AE133" s="24"/>
      <c r="AF133" s="24"/>
      <c r="AG133" s="24"/>
      <c r="AH133" s="24"/>
      <c r="AI133" s="24"/>
    </row>
    <row r="134" spans="2:35" ht="49.5" customHeight="1" x14ac:dyDescent="0.25">
      <c r="B134" s="27" t="s">
        <v>150</v>
      </c>
      <c r="C134" s="27" t="s">
        <v>227</v>
      </c>
      <c r="D134" s="28" t="s">
        <v>233</v>
      </c>
      <c r="E134" s="27" t="s">
        <v>0</v>
      </c>
      <c r="F134" s="134"/>
      <c r="G134" s="142"/>
      <c r="H134" s="134"/>
      <c r="I134" s="143">
        <v>1</v>
      </c>
      <c r="J134" s="137">
        <f t="shared" si="4"/>
        <v>0</v>
      </c>
      <c r="K134" s="138">
        <f t="shared" si="5"/>
        <v>0</v>
      </c>
      <c r="L134" s="139"/>
      <c r="M134" s="129">
        <f t="shared" si="6"/>
        <v>1</v>
      </c>
      <c r="N134" s="129">
        <f t="shared" si="7"/>
        <v>0</v>
      </c>
      <c r="O134" s="24"/>
      <c r="P134" s="24"/>
      <c r="Q134" s="24"/>
      <c r="R134" s="24"/>
      <c r="S134" s="24"/>
      <c r="T134" s="24"/>
      <c r="U134" s="24"/>
      <c r="V134" s="24"/>
      <c r="W134" s="24"/>
      <c r="X134" s="24"/>
      <c r="Y134" s="24"/>
      <c r="Z134" s="24"/>
      <c r="AA134" s="24"/>
      <c r="AB134" s="24"/>
      <c r="AC134" s="24"/>
      <c r="AD134" s="24"/>
      <c r="AE134" s="24"/>
      <c r="AF134" s="24"/>
      <c r="AG134" s="24"/>
      <c r="AH134" s="24"/>
      <c r="AI134" s="24"/>
    </row>
    <row r="135" spans="2:35" ht="49.5" customHeight="1" x14ac:dyDescent="0.25">
      <c r="B135" s="27" t="s">
        <v>152</v>
      </c>
      <c r="C135" s="27" t="s">
        <v>227</v>
      </c>
      <c r="D135" s="28" t="s">
        <v>1343</v>
      </c>
      <c r="E135" s="27" t="s">
        <v>0</v>
      </c>
      <c r="F135" s="134"/>
      <c r="G135" s="142"/>
      <c r="H135" s="134"/>
      <c r="I135" s="143">
        <v>1</v>
      </c>
      <c r="J135" s="137">
        <f t="shared" si="4"/>
        <v>0</v>
      </c>
      <c r="K135" s="138">
        <f t="shared" si="5"/>
        <v>0</v>
      </c>
      <c r="L135" s="139"/>
      <c r="M135" s="129">
        <f t="shared" si="6"/>
        <v>1</v>
      </c>
      <c r="N135" s="129">
        <f t="shared" si="7"/>
        <v>0</v>
      </c>
      <c r="O135" s="24"/>
      <c r="P135" s="24"/>
      <c r="Q135" s="24"/>
      <c r="R135" s="24"/>
      <c r="S135" s="24"/>
      <c r="T135" s="24"/>
      <c r="U135" s="24"/>
      <c r="V135" s="24"/>
      <c r="W135" s="24"/>
      <c r="X135" s="24"/>
      <c r="Y135" s="24"/>
      <c r="Z135" s="24"/>
      <c r="AA135" s="24"/>
      <c r="AB135" s="24"/>
      <c r="AC135" s="24"/>
      <c r="AD135" s="24"/>
      <c r="AE135" s="24"/>
      <c r="AF135" s="24"/>
      <c r="AG135" s="24"/>
      <c r="AH135" s="24"/>
      <c r="AI135" s="24"/>
    </row>
    <row r="136" spans="2:35" ht="49.5" customHeight="1" x14ac:dyDescent="0.25">
      <c r="B136" s="27" t="s">
        <v>154</v>
      </c>
      <c r="C136" s="27" t="s">
        <v>227</v>
      </c>
      <c r="D136" s="28" t="s">
        <v>234</v>
      </c>
      <c r="E136" s="27" t="s">
        <v>0</v>
      </c>
      <c r="F136" s="134"/>
      <c r="G136" s="142"/>
      <c r="H136" s="134"/>
      <c r="I136" s="143">
        <v>1</v>
      </c>
      <c r="J136" s="137">
        <f t="shared" si="4"/>
        <v>0</v>
      </c>
      <c r="K136" s="138">
        <f t="shared" si="5"/>
        <v>0</v>
      </c>
      <c r="L136" s="139"/>
      <c r="M136" s="129">
        <f t="shared" si="6"/>
        <v>1</v>
      </c>
      <c r="N136" s="129">
        <f t="shared" si="7"/>
        <v>0</v>
      </c>
      <c r="O136" s="24"/>
      <c r="P136" s="24"/>
      <c r="Q136" s="24"/>
      <c r="R136" s="24"/>
      <c r="S136" s="24"/>
      <c r="T136" s="24"/>
      <c r="U136" s="24"/>
      <c r="V136" s="24"/>
      <c r="W136" s="24"/>
      <c r="X136" s="24"/>
      <c r="Y136" s="24"/>
      <c r="Z136" s="24"/>
      <c r="AA136" s="24"/>
      <c r="AB136" s="24"/>
      <c r="AC136" s="24"/>
      <c r="AD136" s="24"/>
      <c r="AE136" s="24"/>
      <c r="AF136" s="24"/>
      <c r="AG136" s="24"/>
      <c r="AH136" s="24"/>
      <c r="AI136" s="24"/>
    </row>
    <row r="137" spans="2:35" ht="49.5" customHeight="1" x14ac:dyDescent="0.25">
      <c r="B137" s="27" t="s">
        <v>156</v>
      </c>
      <c r="C137" s="27" t="s">
        <v>227</v>
      </c>
      <c r="D137" s="28" t="s">
        <v>235</v>
      </c>
      <c r="E137" s="27" t="s">
        <v>0</v>
      </c>
      <c r="F137" s="134"/>
      <c r="G137" s="142"/>
      <c r="H137" s="134"/>
      <c r="I137" s="143">
        <v>1</v>
      </c>
      <c r="J137" s="137">
        <f t="shared" si="4"/>
        <v>0</v>
      </c>
      <c r="K137" s="138">
        <f t="shared" si="5"/>
        <v>0</v>
      </c>
      <c r="L137" s="139"/>
      <c r="M137" s="129">
        <f t="shared" si="6"/>
        <v>1</v>
      </c>
      <c r="N137" s="129">
        <f t="shared" si="7"/>
        <v>0</v>
      </c>
      <c r="O137" s="24"/>
      <c r="P137" s="24"/>
      <c r="Q137" s="24"/>
      <c r="R137" s="24"/>
      <c r="S137" s="24"/>
      <c r="T137" s="24"/>
      <c r="U137" s="24"/>
      <c r="V137" s="24"/>
      <c r="W137" s="24"/>
      <c r="X137" s="24"/>
      <c r="Y137" s="24"/>
      <c r="Z137" s="24"/>
      <c r="AA137" s="24"/>
      <c r="AB137" s="24"/>
      <c r="AC137" s="24"/>
      <c r="AD137" s="24"/>
      <c r="AE137" s="24"/>
      <c r="AF137" s="24"/>
      <c r="AG137" s="24"/>
      <c r="AH137" s="24"/>
      <c r="AI137" s="24"/>
    </row>
    <row r="138" spans="2:35" ht="49.5" customHeight="1" x14ac:dyDescent="0.25">
      <c r="B138" s="27" t="s">
        <v>158</v>
      </c>
      <c r="C138" s="27" t="s">
        <v>227</v>
      </c>
      <c r="D138" s="28" t="s">
        <v>236</v>
      </c>
      <c r="E138" s="27" t="s">
        <v>0</v>
      </c>
      <c r="F138" s="134"/>
      <c r="G138" s="142"/>
      <c r="H138" s="134"/>
      <c r="I138" s="143">
        <v>1</v>
      </c>
      <c r="J138" s="137">
        <f t="shared" si="4"/>
        <v>0</v>
      </c>
      <c r="K138" s="138">
        <f t="shared" si="5"/>
        <v>0</v>
      </c>
      <c r="L138" s="139"/>
      <c r="M138" s="129">
        <f t="shared" si="6"/>
        <v>1</v>
      </c>
      <c r="N138" s="129">
        <f t="shared" si="7"/>
        <v>0</v>
      </c>
      <c r="O138" s="24"/>
      <c r="P138" s="24"/>
      <c r="Q138" s="24"/>
      <c r="R138" s="24"/>
      <c r="S138" s="24"/>
      <c r="T138" s="24"/>
      <c r="U138" s="24"/>
      <c r="V138" s="24"/>
      <c r="W138" s="24"/>
      <c r="X138" s="24"/>
      <c r="Y138" s="24"/>
      <c r="Z138" s="24"/>
      <c r="AA138" s="24"/>
      <c r="AB138" s="24"/>
      <c r="AC138" s="24"/>
      <c r="AD138" s="24"/>
      <c r="AE138" s="24"/>
      <c r="AF138" s="24"/>
      <c r="AG138" s="24"/>
      <c r="AH138" s="24"/>
      <c r="AI138" s="24"/>
    </row>
    <row r="139" spans="2:35" ht="49.5" customHeight="1" x14ac:dyDescent="0.25">
      <c r="B139" s="27" t="s">
        <v>160</v>
      </c>
      <c r="C139" s="27" t="s">
        <v>227</v>
      </c>
      <c r="D139" s="28" t="s">
        <v>237</v>
      </c>
      <c r="E139" s="27" t="s">
        <v>0</v>
      </c>
      <c r="F139" s="134"/>
      <c r="G139" s="142"/>
      <c r="H139" s="134"/>
      <c r="I139" s="143">
        <v>1</v>
      </c>
      <c r="J139" s="137">
        <f t="shared" si="4"/>
        <v>0</v>
      </c>
      <c r="K139" s="138">
        <f t="shared" si="5"/>
        <v>0</v>
      </c>
      <c r="L139" s="139"/>
      <c r="M139" s="129">
        <f t="shared" ref="M139:M202" si="8">IF(F139="Ja",0,1)</f>
        <v>1</v>
      </c>
      <c r="N139" s="129">
        <f t="shared" si="7"/>
        <v>0</v>
      </c>
      <c r="O139" s="24"/>
      <c r="P139" s="24"/>
      <c r="Q139" s="24"/>
      <c r="R139" s="24"/>
      <c r="S139" s="24"/>
      <c r="T139" s="24"/>
      <c r="U139" s="24"/>
      <c r="V139" s="24"/>
      <c r="W139" s="24"/>
      <c r="X139" s="24"/>
      <c r="Y139" s="24"/>
      <c r="Z139" s="24"/>
      <c r="AA139" s="24"/>
      <c r="AB139" s="24"/>
      <c r="AC139" s="24"/>
      <c r="AD139" s="24"/>
      <c r="AE139" s="24"/>
      <c r="AF139" s="24"/>
      <c r="AG139" s="24"/>
      <c r="AH139" s="24"/>
      <c r="AI139" s="24"/>
    </row>
    <row r="140" spans="2:35" ht="49.5" customHeight="1" x14ac:dyDescent="0.25">
      <c r="B140" s="27" t="s">
        <v>162</v>
      </c>
      <c r="C140" s="27" t="s">
        <v>227</v>
      </c>
      <c r="D140" s="28" t="s">
        <v>238</v>
      </c>
      <c r="E140" s="27" t="s">
        <v>1377</v>
      </c>
      <c r="F140" s="134"/>
      <c r="G140" s="174">
        <v>3.6064610866372981</v>
      </c>
      <c r="H140" s="134"/>
      <c r="I140" s="143">
        <v>1</v>
      </c>
      <c r="J140" s="137">
        <f t="shared" ref="J140:J203" si="9">IF(F140="Ja",IF(H140="Ja",I140,0),0)</f>
        <v>0</v>
      </c>
      <c r="K140" s="138">
        <f t="shared" ref="K140:K203" si="10">IF(F140="Ja",IF(H140="Ja",G140,G140),0)</f>
        <v>0</v>
      </c>
      <c r="L140" s="139"/>
      <c r="M140" s="141">
        <f>IF(OR(F140="Ja",F140="Nej"),0,1)</f>
        <v>1</v>
      </c>
      <c r="N140" s="129">
        <f t="shared" ref="N140:N203" si="11">IF(AND(F140="Ja",H140=""),1,0)</f>
        <v>0</v>
      </c>
      <c r="O140" s="24"/>
      <c r="P140" s="24"/>
      <c r="Q140" s="24"/>
      <c r="R140" s="24"/>
      <c r="S140" s="24"/>
      <c r="T140" s="24"/>
      <c r="U140" s="24"/>
      <c r="V140" s="24"/>
      <c r="W140" s="24"/>
      <c r="X140" s="24"/>
      <c r="Y140" s="24"/>
      <c r="Z140" s="24"/>
      <c r="AA140" s="24"/>
      <c r="AB140" s="24"/>
      <c r="AC140" s="24"/>
      <c r="AD140" s="24"/>
      <c r="AE140" s="24"/>
      <c r="AF140" s="24"/>
      <c r="AG140" s="24"/>
      <c r="AH140" s="24"/>
      <c r="AI140" s="24"/>
    </row>
    <row r="141" spans="2:35" ht="49.5" customHeight="1" x14ac:dyDescent="0.25">
      <c r="B141" s="27" t="s">
        <v>164</v>
      </c>
      <c r="C141" s="27" t="s">
        <v>227</v>
      </c>
      <c r="D141" s="28" t="s">
        <v>1296</v>
      </c>
      <c r="E141" s="27" t="s">
        <v>1377</v>
      </c>
      <c r="F141" s="134"/>
      <c r="G141" s="140">
        <v>7.2129221732745963</v>
      </c>
      <c r="H141" s="134"/>
      <c r="I141" s="143">
        <v>1</v>
      </c>
      <c r="J141" s="137">
        <f t="shared" si="9"/>
        <v>0</v>
      </c>
      <c r="K141" s="138">
        <f t="shared" si="10"/>
        <v>0</v>
      </c>
      <c r="L141" s="139"/>
      <c r="M141" s="141">
        <f>IF(OR(F141="Ja",F141="Nej"),0,1)</f>
        <v>1</v>
      </c>
      <c r="N141" s="129">
        <f t="shared" si="11"/>
        <v>0</v>
      </c>
      <c r="O141" s="24"/>
      <c r="P141" s="24"/>
      <c r="Q141" s="24"/>
      <c r="R141" s="24"/>
      <c r="S141" s="24"/>
      <c r="T141" s="24"/>
      <c r="U141" s="24"/>
      <c r="V141" s="24"/>
      <c r="W141" s="24"/>
      <c r="X141" s="24"/>
      <c r="Y141" s="24"/>
      <c r="Z141" s="24"/>
      <c r="AA141" s="24"/>
      <c r="AB141" s="24"/>
      <c r="AC141" s="24"/>
      <c r="AD141" s="24"/>
      <c r="AE141" s="24"/>
      <c r="AF141" s="24"/>
      <c r="AG141" s="24"/>
      <c r="AH141" s="24"/>
      <c r="AI141" s="24"/>
    </row>
    <row r="142" spans="2:35" ht="49.5" customHeight="1" x14ac:dyDescent="0.25">
      <c r="B142" s="27" t="s">
        <v>166</v>
      </c>
      <c r="C142" s="27" t="s">
        <v>227</v>
      </c>
      <c r="D142" s="28" t="s">
        <v>239</v>
      </c>
      <c r="E142" s="27" t="s">
        <v>0</v>
      </c>
      <c r="F142" s="134"/>
      <c r="G142" s="142"/>
      <c r="H142" s="134"/>
      <c r="I142" s="143">
        <v>1</v>
      </c>
      <c r="J142" s="137">
        <f t="shared" si="9"/>
        <v>0</v>
      </c>
      <c r="K142" s="138">
        <f t="shared" si="10"/>
        <v>0</v>
      </c>
      <c r="L142" s="139"/>
      <c r="M142" s="129">
        <f t="shared" si="8"/>
        <v>1</v>
      </c>
      <c r="N142" s="129">
        <f t="shared" si="11"/>
        <v>0</v>
      </c>
      <c r="O142" s="24"/>
      <c r="P142" s="24"/>
      <c r="Q142" s="24"/>
      <c r="R142" s="24"/>
      <c r="S142" s="24"/>
      <c r="T142" s="24"/>
      <c r="U142" s="24"/>
      <c r="V142" s="24"/>
      <c r="W142" s="24"/>
      <c r="X142" s="24"/>
      <c r="Y142" s="24"/>
      <c r="Z142" s="24"/>
      <c r="AA142" s="24"/>
      <c r="AB142" s="24"/>
      <c r="AC142" s="24"/>
      <c r="AD142" s="24"/>
      <c r="AE142" s="24"/>
      <c r="AF142" s="24"/>
      <c r="AG142" s="24"/>
      <c r="AH142" s="24"/>
      <c r="AI142" s="24"/>
    </row>
    <row r="143" spans="2:35" ht="49.5" customHeight="1" x14ac:dyDescent="0.25">
      <c r="B143" s="27" t="s">
        <v>168</v>
      </c>
      <c r="C143" s="27" t="s">
        <v>227</v>
      </c>
      <c r="D143" s="28" t="s">
        <v>1386</v>
      </c>
      <c r="E143" s="27" t="s">
        <v>0</v>
      </c>
      <c r="F143" s="134"/>
      <c r="G143" s="142"/>
      <c r="H143" s="134"/>
      <c r="I143" s="143">
        <v>1</v>
      </c>
      <c r="J143" s="137">
        <f t="shared" si="9"/>
        <v>0</v>
      </c>
      <c r="K143" s="138">
        <f t="shared" si="10"/>
        <v>0</v>
      </c>
      <c r="L143" s="139"/>
      <c r="M143" s="129">
        <f t="shared" si="8"/>
        <v>1</v>
      </c>
      <c r="N143" s="129">
        <f t="shared" si="11"/>
        <v>0</v>
      </c>
      <c r="O143" s="24"/>
      <c r="P143" s="24"/>
      <c r="Q143" s="24"/>
      <c r="R143" s="24"/>
      <c r="S143" s="24"/>
      <c r="T143" s="24"/>
      <c r="U143" s="24"/>
      <c r="V143" s="24"/>
      <c r="W143" s="24"/>
      <c r="X143" s="24"/>
      <c r="Y143" s="24"/>
      <c r="Z143" s="24"/>
      <c r="AA143" s="24"/>
      <c r="AB143" s="24"/>
      <c r="AC143" s="24"/>
      <c r="AD143" s="24"/>
      <c r="AE143" s="24"/>
      <c r="AF143" s="24"/>
      <c r="AG143" s="24"/>
      <c r="AH143" s="24"/>
      <c r="AI143" s="24"/>
    </row>
    <row r="144" spans="2:35" ht="49.5" customHeight="1" x14ac:dyDescent="0.25">
      <c r="B144" s="27" t="s">
        <v>170</v>
      </c>
      <c r="C144" s="27" t="s">
        <v>227</v>
      </c>
      <c r="D144" s="28" t="s">
        <v>240</v>
      </c>
      <c r="E144" s="27" t="s">
        <v>1377</v>
      </c>
      <c r="F144" s="134"/>
      <c r="G144" s="174">
        <v>14.425844346549193</v>
      </c>
      <c r="H144" s="134"/>
      <c r="I144" s="143">
        <v>1</v>
      </c>
      <c r="J144" s="137">
        <f t="shared" si="9"/>
        <v>0</v>
      </c>
      <c r="K144" s="138">
        <f t="shared" si="10"/>
        <v>0</v>
      </c>
      <c r="L144" s="139"/>
      <c r="M144" s="141">
        <f>IF(OR(F144="Ja",F144="Nej"),0,1)</f>
        <v>1</v>
      </c>
      <c r="N144" s="129">
        <f t="shared" si="11"/>
        <v>0</v>
      </c>
      <c r="O144" s="24"/>
      <c r="P144" s="24"/>
      <c r="Q144" s="24"/>
      <c r="R144" s="24"/>
      <c r="S144" s="24"/>
      <c r="T144" s="24"/>
      <c r="U144" s="24"/>
      <c r="V144" s="24"/>
      <c r="W144" s="24"/>
      <c r="X144" s="24"/>
      <c r="Y144" s="24"/>
      <c r="Z144" s="24"/>
      <c r="AA144" s="24"/>
      <c r="AB144" s="24"/>
      <c r="AC144" s="24"/>
      <c r="AD144" s="24"/>
      <c r="AE144" s="24"/>
      <c r="AF144" s="24"/>
      <c r="AG144" s="24"/>
      <c r="AH144" s="24"/>
      <c r="AI144" s="24"/>
    </row>
    <row r="145" spans="2:35" ht="59.25" customHeight="1" x14ac:dyDescent="0.25">
      <c r="B145" s="27" t="s">
        <v>172</v>
      </c>
      <c r="C145" s="27" t="s">
        <v>227</v>
      </c>
      <c r="D145" s="28" t="s">
        <v>241</v>
      </c>
      <c r="E145" s="27" t="s">
        <v>0</v>
      </c>
      <c r="F145" s="134"/>
      <c r="G145" s="142"/>
      <c r="H145" s="134"/>
      <c r="I145" s="143">
        <v>1</v>
      </c>
      <c r="J145" s="137">
        <f t="shared" si="9"/>
        <v>0</v>
      </c>
      <c r="K145" s="138">
        <f t="shared" si="10"/>
        <v>0</v>
      </c>
      <c r="L145" s="139"/>
      <c r="M145" s="129">
        <f t="shared" si="8"/>
        <v>1</v>
      </c>
      <c r="N145" s="129">
        <f t="shared" si="11"/>
        <v>0</v>
      </c>
      <c r="O145" s="24"/>
      <c r="P145" s="24"/>
      <c r="Q145" s="24"/>
      <c r="R145" s="24"/>
      <c r="S145" s="24"/>
      <c r="T145" s="24"/>
      <c r="U145" s="24"/>
      <c r="V145" s="24"/>
      <c r="W145" s="24"/>
      <c r="X145" s="24"/>
      <c r="Y145" s="24"/>
      <c r="Z145" s="24"/>
      <c r="AA145" s="24"/>
      <c r="AB145" s="24"/>
      <c r="AC145" s="24"/>
      <c r="AD145" s="24"/>
      <c r="AE145" s="24"/>
      <c r="AF145" s="24"/>
      <c r="AG145" s="24"/>
      <c r="AH145" s="24"/>
      <c r="AI145" s="24"/>
    </row>
    <row r="146" spans="2:35" ht="71.25" customHeight="1" x14ac:dyDescent="0.25">
      <c r="B146" s="27" t="s">
        <v>174</v>
      </c>
      <c r="C146" s="27" t="s">
        <v>227</v>
      </c>
      <c r="D146" s="28" t="s">
        <v>242</v>
      </c>
      <c r="E146" s="27" t="s">
        <v>0</v>
      </c>
      <c r="F146" s="134"/>
      <c r="G146" s="142"/>
      <c r="H146" s="134"/>
      <c r="I146" s="143">
        <v>1</v>
      </c>
      <c r="J146" s="137">
        <f t="shared" si="9"/>
        <v>0</v>
      </c>
      <c r="K146" s="138">
        <f t="shared" si="10"/>
        <v>0</v>
      </c>
      <c r="L146" s="139"/>
      <c r="M146" s="129">
        <f t="shared" si="8"/>
        <v>1</v>
      </c>
      <c r="N146" s="129">
        <f t="shared" si="11"/>
        <v>0</v>
      </c>
      <c r="O146" s="24"/>
      <c r="P146" s="24"/>
      <c r="Q146" s="24"/>
      <c r="R146" s="24"/>
      <c r="S146" s="24"/>
      <c r="T146" s="24"/>
      <c r="U146" s="24"/>
      <c r="V146" s="24"/>
      <c r="W146" s="24"/>
      <c r="X146" s="24"/>
      <c r="Y146" s="24"/>
      <c r="Z146" s="24"/>
      <c r="AA146" s="24"/>
      <c r="AB146" s="24"/>
      <c r="AC146" s="24"/>
      <c r="AD146" s="24"/>
      <c r="AE146" s="24"/>
      <c r="AF146" s="24"/>
      <c r="AG146" s="24"/>
      <c r="AH146" s="24"/>
      <c r="AI146" s="24"/>
    </row>
    <row r="147" spans="2:35" ht="66.75" customHeight="1" x14ac:dyDescent="0.25">
      <c r="B147" s="27" t="s">
        <v>176</v>
      </c>
      <c r="C147" s="27" t="s">
        <v>227</v>
      </c>
      <c r="D147" s="28" t="s">
        <v>243</v>
      </c>
      <c r="E147" s="27" t="s">
        <v>0</v>
      </c>
      <c r="F147" s="134"/>
      <c r="G147" s="142"/>
      <c r="H147" s="134"/>
      <c r="I147" s="143">
        <v>1</v>
      </c>
      <c r="J147" s="137">
        <f t="shared" si="9"/>
        <v>0</v>
      </c>
      <c r="K147" s="138">
        <f t="shared" si="10"/>
        <v>0</v>
      </c>
      <c r="L147" s="139"/>
      <c r="M147" s="129">
        <f t="shared" si="8"/>
        <v>1</v>
      </c>
      <c r="N147" s="129">
        <f t="shared" si="11"/>
        <v>0</v>
      </c>
      <c r="O147" s="24"/>
      <c r="P147" s="24"/>
      <c r="Q147" s="24"/>
      <c r="R147" s="24"/>
      <c r="S147" s="24"/>
      <c r="T147" s="24"/>
      <c r="U147" s="24"/>
      <c r="V147" s="24"/>
      <c r="W147" s="24"/>
      <c r="X147" s="24"/>
      <c r="Y147" s="24"/>
      <c r="Z147" s="24"/>
      <c r="AA147" s="24"/>
      <c r="AB147" s="24"/>
      <c r="AC147" s="24"/>
      <c r="AD147" s="24"/>
      <c r="AE147" s="24"/>
      <c r="AF147" s="24"/>
      <c r="AG147" s="24"/>
      <c r="AH147" s="24"/>
      <c r="AI147" s="24"/>
    </row>
    <row r="148" spans="2:35" ht="45.75" customHeight="1" thickBot="1" x14ac:dyDescent="0.3">
      <c r="B148" s="29" t="s">
        <v>178</v>
      </c>
      <c r="C148" s="29" t="s">
        <v>227</v>
      </c>
      <c r="D148" s="30" t="s">
        <v>244</v>
      </c>
      <c r="E148" s="29" t="s">
        <v>0</v>
      </c>
      <c r="F148" s="134"/>
      <c r="G148" s="164"/>
      <c r="H148" s="134"/>
      <c r="I148" s="145">
        <v>1</v>
      </c>
      <c r="J148" s="146">
        <f t="shared" si="9"/>
        <v>0</v>
      </c>
      <c r="K148" s="147">
        <f t="shared" si="10"/>
        <v>0</v>
      </c>
      <c r="L148" s="139"/>
      <c r="M148" s="129">
        <f t="shared" si="8"/>
        <v>1</v>
      </c>
      <c r="N148" s="129">
        <f t="shared" si="11"/>
        <v>0</v>
      </c>
      <c r="O148" s="24"/>
      <c r="P148" s="24"/>
      <c r="Q148" s="24"/>
      <c r="R148" s="24"/>
      <c r="S148" s="24"/>
      <c r="T148" s="24"/>
      <c r="U148" s="24"/>
      <c r="V148" s="24"/>
      <c r="W148" s="24"/>
      <c r="X148" s="24"/>
      <c r="Y148" s="24"/>
      <c r="Z148" s="24"/>
      <c r="AA148" s="24"/>
      <c r="AB148" s="24"/>
      <c r="AC148" s="24"/>
      <c r="AD148" s="24"/>
      <c r="AE148" s="24"/>
      <c r="AF148" s="24"/>
      <c r="AG148" s="24"/>
      <c r="AH148" s="24"/>
      <c r="AI148" s="24"/>
    </row>
    <row r="149" spans="2:35" ht="21.95" customHeight="1" thickBot="1" x14ac:dyDescent="0.3">
      <c r="B149" s="260" t="s">
        <v>1388</v>
      </c>
      <c r="C149" s="261"/>
      <c r="D149" s="261"/>
      <c r="E149" s="261"/>
      <c r="F149" s="110"/>
      <c r="G149" s="262"/>
      <c r="H149" s="110"/>
      <c r="I149" s="261"/>
      <c r="J149" s="263" t="s">
        <v>1277</v>
      </c>
      <c r="K149" s="264" t="s">
        <v>1277</v>
      </c>
      <c r="L149" s="139"/>
      <c r="M149" s="129"/>
      <c r="N149" s="129"/>
      <c r="O149" s="24"/>
      <c r="P149" s="24"/>
      <c r="Q149" s="24"/>
      <c r="R149" s="24"/>
      <c r="S149" s="24"/>
      <c r="T149" s="24"/>
      <c r="U149" s="24"/>
      <c r="V149" s="24"/>
      <c r="W149" s="24"/>
      <c r="X149" s="24"/>
      <c r="Y149" s="24"/>
      <c r="Z149" s="24"/>
      <c r="AA149" s="24"/>
      <c r="AB149" s="24"/>
      <c r="AC149" s="24"/>
      <c r="AD149" s="24"/>
      <c r="AE149" s="24"/>
      <c r="AF149" s="24"/>
      <c r="AG149" s="24"/>
      <c r="AH149" s="24"/>
      <c r="AI149" s="24"/>
    </row>
    <row r="150" spans="2:35" ht="50.1" customHeight="1" x14ac:dyDescent="0.25">
      <c r="B150" s="31" t="s">
        <v>245</v>
      </c>
      <c r="C150" s="31" t="s">
        <v>246</v>
      </c>
      <c r="D150" s="32" t="s">
        <v>247</v>
      </c>
      <c r="E150" s="31" t="s">
        <v>0</v>
      </c>
      <c r="F150" s="134"/>
      <c r="G150" s="162"/>
      <c r="H150" s="134"/>
      <c r="I150" s="163">
        <v>1</v>
      </c>
      <c r="J150" s="154">
        <f t="shared" si="9"/>
        <v>0</v>
      </c>
      <c r="K150" s="155">
        <f t="shared" si="10"/>
        <v>0</v>
      </c>
      <c r="L150" s="139"/>
      <c r="M150" s="129">
        <f t="shared" si="8"/>
        <v>1</v>
      </c>
      <c r="N150" s="129">
        <f t="shared" si="11"/>
        <v>0</v>
      </c>
      <c r="O150" s="24"/>
      <c r="P150" s="24"/>
      <c r="Q150" s="24"/>
      <c r="R150" s="24"/>
      <c r="S150" s="24"/>
      <c r="T150" s="24"/>
      <c r="U150" s="24"/>
      <c r="V150" s="24"/>
      <c r="W150" s="24"/>
      <c r="X150" s="24"/>
      <c r="Y150" s="24"/>
      <c r="Z150" s="24"/>
      <c r="AA150" s="24"/>
      <c r="AB150" s="24"/>
      <c r="AC150" s="24"/>
      <c r="AD150" s="24"/>
      <c r="AE150" s="24"/>
      <c r="AF150" s="24"/>
      <c r="AG150" s="24"/>
      <c r="AH150" s="24"/>
      <c r="AI150" s="24"/>
    </row>
    <row r="151" spans="2:35" ht="50.1" customHeight="1" x14ac:dyDescent="0.25">
      <c r="B151" s="27" t="s">
        <v>248</v>
      </c>
      <c r="C151" s="27" t="s">
        <v>246</v>
      </c>
      <c r="D151" s="28" t="s">
        <v>249</v>
      </c>
      <c r="E151" s="27" t="s">
        <v>0</v>
      </c>
      <c r="F151" s="134"/>
      <c r="G151" s="142"/>
      <c r="H151" s="134"/>
      <c r="I151" s="143">
        <v>1</v>
      </c>
      <c r="J151" s="137">
        <f t="shared" si="9"/>
        <v>0</v>
      </c>
      <c r="K151" s="138">
        <f t="shared" si="10"/>
        <v>0</v>
      </c>
      <c r="L151" s="139"/>
      <c r="M151" s="129">
        <f t="shared" si="8"/>
        <v>1</v>
      </c>
      <c r="N151" s="129">
        <f t="shared" si="11"/>
        <v>0</v>
      </c>
      <c r="O151" s="24"/>
      <c r="P151" s="24"/>
      <c r="Q151" s="24"/>
      <c r="R151" s="24"/>
      <c r="S151" s="24"/>
      <c r="T151" s="24"/>
      <c r="U151" s="24"/>
      <c r="V151" s="24"/>
      <c r="W151" s="24"/>
      <c r="X151" s="24"/>
      <c r="Y151" s="24"/>
      <c r="Z151" s="24"/>
      <c r="AA151" s="24"/>
      <c r="AB151" s="24"/>
      <c r="AC151" s="24"/>
      <c r="AD151" s="24"/>
      <c r="AE151" s="24"/>
      <c r="AF151" s="24"/>
      <c r="AG151" s="24"/>
      <c r="AH151" s="24"/>
      <c r="AI151" s="24"/>
    </row>
    <row r="152" spans="2:35" ht="50.1" customHeight="1" x14ac:dyDescent="0.25">
      <c r="B152" s="27" t="s">
        <v>250</v>
      </c>
      <c r="C152" s="27" t="s">
        <v>246</v>
      </c>
      <c r="D152" s="28" t="s">
        <v>251</v>
      </c>
      <c r="E152" s="27" t="s">
        <v>1377</v>
      </c>
      <c r="F152" s="134"/>
      <c r="G152" s="174">
        <v>3.6064610866372981</v>
      </c>
      <c r="H152" s="134"/>
      <c r="I152" s="143">
        <v>1</v>
      </c>
      <c r="J152" s="137">
        <f t="shared" si="9"/>
        <v>0</v>
      </c>
      <c r="K152" s="138">
        <f t="shared" si="10"/>
        <v>0</v>
      </c>
      <c r="L152" s="139"/>
      <c r="M152" s="141">
        <f>IF(OR(F152="Ja",F152="Nej"),0,1)</f>
        <v>1</v>
      </c>
      <c r="N152" s="129">
        <f t="shared" si="11"/>
        <v>0</v>
      </c>
      <c r="O152" s="24"/>
      <c r="P152" s="24"/>
      <c r="Q152" s="24"/>
      <c r="R152" s="24"/>
      <c r="S152" s="24"/>
      <c r="T152" s="24"/>
      <c r="U152" s="24"/>
      <c r="V152" s="24"/>
      <c r="W152" s="24"/>
      <c r="X152" s="24"/>
      <c r="Y152" s="24"/>
      <c r="Z152" s="24"/>
      <c r="AA152" s="24"/>
      <c r="AB152" s="24"/>
      <c r="AC152" s="24"/>
      <c r="AD152" s="24"/>
      <c r="AE152" s="24"/>
      <c r="AF152" s="24"/>
      <c r="AG152" s="24"/>
      <c r="AH152" s="24"/>
      <c r="AI152" s="24"/>
    </row>
    <row r="153" spans="2:35" ht="50.1" customHeight="1" x14ac:dyDescent="0.25">
      <c r="B153" s="27" t="s">
        <v>252</v>
      </c>
      <c r="C153" s="27" t="s">
        <v>246</v>
      </c>
      <c r="D153" s="28" t="s">
        <v>253</v>
      </c>
      <c r="E153" s="27" t="s">
        <v>0</v>
      </c>
      <c r="F153" s="134"/>
      <c r="G153" s="142"/>
      <c r="H153" s="134"/>
      <c r="I153" s="143">
        <v>1</v>
      </c>
      <c r="J153" s="137">
        <f t="shared" si="9"/>
        <v>0</v>
      </c>
      <c r="K153" s="138">
        <f t="shared" si="10"/>
        <v>0</v>
      </c>
      <c r="L153" s="139"/>
      <c r="M153" s="129">
        <f t="shared" si="8"/>
        <v>1</v>
      </c>
      <c r="N153" s="129">
        <f t="shared" si="11"/>
        <v>0</v>
      </c>
      <c r="O153" s="24"/>
      <c r="P153" s="24"/>
      <c r="Q153" s="24"/>
      <c r="R153" s="24"/>
      <c r="S153" s="24"/>
      <c r="T153" s="24"/>
      <c r="U153" s="24"/>
      <c r="V153" s="24"/>
      <c r="W153" s="24"/>
      <c r="X153" s="24"/>
      <c r="Y153" s="24"/>
      <c r="Z153" s="24"/>
      <c r="AA153" s="24"/>
      <c r="AB153" s="24"/>
      <c r="AC153" s="24"/>
      <c r="AD153" s="24"/>
      <c r="AE153" s="24"/>
      <c r="AF153" s="24"/>
      <c r="AG153" s="24"/>
      <c r="AH153" s="24"/>
      <c r="AI153" s="24"/>
    </row>
    <row r="154" spans="2:35" ht="50.1" customHeight="1" x14ac:dyDescent="0.25">
      <c r="B154" s="27" t="s">
        <v>254</v>
      </c>
      <c r="C154" s="27" t="s">
        <v>246</v>
      </c>
      <c r="D154" s="28" t="s">
        <v>255</v>
      </c>
      <c r="E154" s="27" t="s">
        <v>0</v>
      </c>
      <c r="F154" s="134"/>
      <c r="G154" s="142"/>
      <c r="H154" s="134"/>
      <c r="I154" s="143">
        <v>1</v>
      </c>
      <c r="J154" s="137">
        <f t="shared" si="9"/>
        <v>0</v>
      </c>
      <c r="K154" s="138">
        <f t="shared" si="10"/>
        <v>0</v>
      </c>
      <c r="L154" s="139"/>
      <c r="M154" s="129">
        <f t="shared" si="8"/>
        <v>1</v>
      </c>
      <c r="N154" s="129">
        <f t="shared" si="11"/>
        <v>0</v>
      </c>
      <c r="O154" s="24"/>
      <c r="P154" s="24"/>
      <c r="Q154" s="24"/>
      <c r="R154" s="24"/>
      <c r="S154" s="24"/>
      <c r="T154" s="24"/>
      <c r="U154" s="24"/>
      <c r="V154" s="24"/>
      <c r="W154" s="24"/>
      <c r="X154" s="24"/>
      <c r="Y154" s="24"/>
      <c r="Z154" s="24"/>
      <c r="AA154" s="24"/>
      <c r="AB154" s="24"/>
      <c r="AC154" s="24"/>
      <c r="AD154" s="24"/>
      <c r="AE154" s="24"/>
      <c r="AF154" s="24"/>
      <c r="AG154" s="24"/>
      <c r="AH154" s="24"/>
      <c r="AI154" s="24"/>
    </row>
    <row r="155" spans="2:35" ht="50.1" customHeight="1" x14ac:dyDescent="0.25">
      <c r="B155" s="27" t="s">
        <v>256</v>
      </c>
      <c r="C155" s="27" t="s">
        <v>246</v>
      </c>
      <c r="D155" s="28" t="s">
        <v>257</v>
      </c>
      <c r="E155" s="27" t="s">
        <v>0</v>
      </c>
      <c r="F155" s="134"/>
      <c r="G155" s="142"/>
      <c r="H155" s="134"/>
      <c r="I155" s="143">
        <v>1</v>
      </c>
      <c r="J155" s="137">
        <f t="shared" si="9"/>
        <v>0</v>
      </c>
      <c r="K155" s="138">
        <f t="shared" si="10"/>
        <v>0</v>
      </c>
      <c r="L155" s="139"/>
      <c r="M155" s="129">
        <f t="shared" si="8"/>
        <v>1</v>
      </c>
      <c r="N155" s="129">
        <f t="shared" si="11"/>
        <v>0</v>
      </c>
      <c r="O155" s="24"/>
      <c r="P155" s="24"/>
      <c r="Q155" s="24"/>
      <c r="R155" s="24"/>
      <c r="S155" s="24"/>
      <c r="T155" s="24"/>
      <c r="U155" s="24"/>
      <c r="V155" s="24"/>
      <c r="W155" s="24"/>
      <c r="X155" s="24"/>
      <c r="Y155" s="24"/>
      <c r="Z155" s="24"/>
      <c r="AA155" s="24"/>
      <c r="AB155" s="24"/>
      <c r="AC155" s="24"/>
      <c r="AD155" s="24"/>
      <c r="AE155" s="24"/>
      <c r="AF155" s="24"/>
      <c r="AG155" s="24"/>
      <c r="AH155" s="24"/>
      <c r="AI155" s="24"/>
    </row>
    <row r="156" spans="2:35" ht="61.5" customHeight="1" x14ac:dyDescent="0.25">
      <c r="B156" s="27" t="s">
        <v>258</v>
      </c>
      <c r="C156" s="27" t="s">
        <v>246</v>
      </c>
      <c r="D156" s="28" t="s">
        <v>259</v>
      </c>
      <c r="E156" s="27" t="s">
        <v>0</v>
      </c>
      <c r="F156" s="134"/>
      <c r="G156" s="142"/>
      <c r="H156" s="134"/>
      <c r="I156" s="143">
        <v>1</v>
      </c>
      <c r="J156" s="137">
        <f t="shared" si="9"/>
        <v>0</v>
      </c>
      <c r="K156" s="138">
        <f t="shared" si="10"/>
        <v>0</v>
      </c>
      <c r="L156" s="139"/>
      <c r="M156" s="129">
        <f t="shared" si="8"/>
        <v>1</v>
      </c>
      <c r="N156" s="129">
        <f t="shared" si="11"/>
        <v>0</v>
      </c>
      <c r="O156" s="24"/>
      <c r="P156" s="24"/>
      <c r="Q156" s="24"/>
      <c r="R156" s="24"/>
      <c r="S156" s="24"/>
      <c r="T156" s="24"/>
      <c r="U156" s="24"/>
      <c r="V156" s="24"/>
      <c r="W156" s="24"/>
      <c r="X156" s="24"/>
      <c r="Y156" s="24"/>
      <c r="Z156" s="24"/>
      <c r="AA156" s="24"/>
      <c r="AB156" s="24"/>
      <c r="AC156" s="24"/>
      <c r="AD156" s="24"/>
      <c r="AE156" s="24"/>
      <c r="AF156" s="24"/>
      <c r="AG156" s="24"/>
      <c r="AH156" s="24"/>
      <c r="AI156" s="24"/>
    </row>
    <row r="157" spans="2:35" ht="50.1" customHeight="1" x14ac:dyDescent="0.25">
      <c r="B157" s="27" t="s">
        <v>260</v>
      </c>
      <c r="C157" s="27" t="s">
        <v>246</v>
      </c>
      <c r="D157" s="28" t="s">
        <v>261</v>
      </c>
      <c r="E157" s="27" t="s">
        <v>0</v>
      </c>
      <c r="F157" s="134"/>
      <c r="G157" s="142"/>
      <c r="H157" s="134"/>
      <c r="I157" s="143">
        <v>1</v>
      </c>
      <c r="J157" s="137">
        <f t="shared" si="9"/>
        <v>0</v>
      </c>
      <c r="K157" s="138">
        <f t="shared" si="10"/>
        <v>0</v>
      </c>
      <c r="L157" s="139"/>
      <c r="M157" s="129">
        <f t="shared" si="8"/>
        <v>1</v>
      </c>
      <c r="N157" s="129">
        <f t="shared" si="11"/>
        <v>0</v>
      </c>
      <c r="O157" s="24"/>
      <c r="P157" s="24"/>
      <c r="Q157" s="24"/>
      <c r="R157" s="24"/>
      <c r="S157" s="24"/>
      <c r="T157" s="24"/>
      <c r="U157" s="24"/>
      <c r="V157" s="24"/>
      <c r="W157" s="24"/>
      <c r="X157" s="24"/>
      <c r="Y157" s="24"/>
      <c r="Z157" s="24"/>
      <c r="AA157" s="24"/>
      <c r="AB157" s="24"/>
      <c r="AC157" s="24"/>
      <c r="AD157" s="24"/>
      <c r="AE157" s="24"/>
      <c r="AF157" s="24"/>
      <c r="AG157" s="24"/>
      <c r="AH157" s="24"/>
      <c r="AI157" s="24"/>
    </row>
    <row r="158" spans="2:35" ht="50.1" customHeight="1" x14ac:dyDescent="0.25">
      <c r="B158" s="27" t="s">
        <v>262</v>
      </c>
      <c r="C158" s="27" t="s">
        <v>246</v>
      </c>
      <c r="D158" s="28" t="s">
        <v>263</v>
      </c>
      <c r="E158" s="27" t="s">
        <v>0</v>
      </c>
      <c r="F158" s="134"/>
      <c r="G158" s="142"/>
      <c r="H158" s="134"/>
      <c r="I158" s="143">
        <v>1</v>
      </c>
      <c r="J158" s="137">
        <f t="shared" si="9"/>
        <v>0</v>
      </c>
      <c r="K158" s="138">
        <f t="shared" si="10"/>
        <v>0</v>
      </c>
      <c r="L158" s="139"/>
      <c r="M158" s="129">
        <f t="shared" si="8"/>
        <v>1</v>
      </c>
      <c r="N158" s="129">
        <f t="shared" si="11"/>
        <v>0</v>
      </c>
      <c r="O158" s="24"/>
      <c r="P158" s="24"/>
      <c r="Q158" s="24"/>
      <c r="R158" s="24"/>
      <c r="S158" s="24"/>
      <c r="T158" s="24"/>
      <c r="U158" s="24"/>
      <c r="V158" s="24"/>
      <c r="W158" s="24"/>
      <c r="X158" s="24"/>
      <c r="Y158" s="24"/>
      <c r="Z158" s="24"/>
      <c r="AA158" s="24"/>
      <c r="AB158" s="24"/>
      <c r="AC158" s="24"/>
      <c r="AD158" s="24"/>
      <c r="AE158" s="24"/>
      <c r="AF158" s="24"/>
      <c r="AG158" s="24"/>
      <c r="AH158" s="24"/>
      <c r="AI158" s="24"/>
    </row>
    <row r="159" spans="2:35" ht="50.1" customHeight="1" x14ac:dyDescent="0.25">
      <c r="B159" s="27" t="s">
        <v>264</v>
      </c>
      <c r="C159" s="27" t="s">
        <v>246</v>
      </c>
      <c r="D159" s="28" t="s">
        <v>265</v>
      </c>
      <c r="E159" s="27" t="s">
        <v>0</v>
      </c>
      <c r="F159" s="134"/>
      <c r="G159" s="142"/>
      <c r="H159" s="134"/>
      <c r="I159" s="143">
        <v>1</v>
      </c>
      <c r="J159" s="137">
        <f t="shared" si="9"/>
        <v>0</v>
      </c>
      <c r="K159" s="138">
        <f t="shared" si="10"/>
        <v>0</v>
      </c>
      <c r="L159" s="139"/>
      <c r="M159" s="129">
        <f t="shared" si="8"/>
        <v>1</v>
      </c>
      <c r="N159" s="129">
        <f t="shared" si="11"/>
        <v>0</v>
      </c>
      <c r="O159" s="24"/>
      <c r="P159" s="24"/>
      <c r="Q159" s="24"/>
      <c r="R159" s="24"/>
      <c r="S159" s="24"/>
      <c r="T159" s="24"/>
      <c r="U159" s="24"/>
      <c r="V159" s="24"/>
      <c r="W159" s="24"/>
      <c r="X159" s="24"/>
      <c r="Y159" s="24"/>
      <c r="Z159" s="24"/>
      <c r="AA159" s="24"/>
      <c r="AB159" s="24"/>
      <c r="AC159" s="24"/>
      <c r="AD159" s="24"/>
      <c r="AE159" s="24"/>
      <c r="AF159" s="24"/>
      <c r="AG159" s="24"/>
      <c r="AH159" s="24"/>
      <c r="AI159" s="24"/>
    </row>
    <row r="160" spans="2:35" ht="50.1" customHeight="1" x14ac:dyDescent="0.25">
      <c r="B160" s="27" t="s">
        <v>266</v>
      </c>
      <c r="C160" s="27" t="s">
        <v>246</v>
      </c>
      <c r="D160" s="28" t="s">
        <v>267</v>
      </c>
      <c r="E160" s="27" t="s">
        <v>0</v>
      </c>
      <c r="F160" s="134"/>
      <c r="G160" s="142"/>
      <c r="H160" s="134"/>
      <c r="I160" s="143">
        <v>1</v>
      </c>
      <c r="J160" s="137">
        <f t="shared" si="9"/>
        <v>0</v>
      </c>
      <c r="K160" s="138">
        <f t="shared" si="10"/>
        <v>0</v>
      </c>
      <c r="L160" s="139"/>
      <c r="M160" s="129">
        <f t="shared" si="8"/>
        <v>1</v>
      </c>
      <c r="N160" s="129">
        <f t="shared" si="11"/>
        <v>0</v>
      </c>
      <c r="O160" s="24"/>
      <c r="P160" s="24"/>
      <c r="Q160" s="24"/>
      <c r="R160" s="24"/>
      <c r="S160" s="24"/>
      <c r="T160" s="24"/>
      <c r="U160" s="24"/>
      <c r="V160" s="24"/>
      <c r="W160" s="24"/>
      <c r="X160" s="24"/>
      <c r="Y160" s="24"/>
      <c r="Z160" s="24"/>
      <c r="AA160" s="24"/>
      <c r="AB160" s="24"/>
      <c r="AC160" s="24"/>
      <c r="AD160" s="24"/>
      <c r="AE160" s="24"/>
      <c r="AF160" s="24"/>
      <c r="AG160" s="24"/>
      <c r="AH160" s="24"/>
      <c r="AI160" s="24"/>
    </row>
    <row r="161" spans="2:35" ht="50.1" customHeight="1" x14ac:dyDescent="0.25">
      <c r="B161" s="27" t="s">
        <v>268</v>
      </c>
      <c r="C161" s="27" t="s">
        <v>246</v>
      </c>
      <c r="D161" s="28" t="s">
        <v>269</v>
      </c>
      <c r="E161" s="27" t="s">
        <v>0</v>
      </c>
      <c r="F161" s="134"/>
      <c r="G161" s="142"/>
      <c r="H161" s="134"/>
      <c r="I161" s="143">
        <v>1</v>
      </c>
      <c r="J161" s="137">
        <f t="shared" si="9"/>
        <v>0</v>
      </c>
      <c r="K161" s="138">
        <f t="shared" si="10"/>
        <v>0</v>
      </c>
      <c r="L161" s="139"/>
      <c r="M161" s="129">
        <f t="shared" si="8"/>
        <v>1</v>
      </c>
      <c r="N161" s="129">
        <f t="shared" si="11"/>
        <v>0</v>
      </c>
      <c r="O161" s="24"/>
      <c r="P161" s="24"/>
      <c r="Q161" s="24"/>
      <c r="R161" s="24"/>
      <c r="S161" s="24"/>
      <c r="T161" s="24"/>
      <c r="U161" s="24"/>
      <c r="V161" s="24"/>
      <c r="W161" s="24"/>
      <c r="X161" s="24"/>
      <c r="Y161" s="24"/>
      <c r="Z161" s="24"/>
      <c r="AA161" s="24"/>
      <c r="AB161" s="24"/>
      <c r="AC161" s="24"/>
      <c r="AD161" s="24"/>
      <c r="AE161" s="24"/>
      <c r="AF161" s="24"/>
      <c r="AG161" s="24"/>
      <c r="AH161" s="24"/>
      <c r="AI161" s="24"/>
    </row>
    <row r="162" spans="2:35" ht="50.1" customHeight="1" x14ac:dyDescent="0.25">
      <c r="B162" s="27" t="s">
        <v>270</v>
      </c>
      <c r="C162" s="27" t="s">
        <v>246</v>
      </c>
      <c r="D162" s="28" t="s">
        <v>272</v>
      </c>
      <c r="E162" s="27" t="s">
        <v>1377</v>
      </c>
      <c r="F162" s="134"/>
      <c r="G162" s="174">
        <v>3.6064610866372981</v>
      </c>
      <c r="H162" s="134"/>
      <c r="I162" s="143">
        <v>1</v>
      </c>
      <c r="J162" s="137">
        <f t="shared" si="9"/>
        <v>0</v>
      </c>
      <c r="K162" s="138">
        <f t="shared" si="10"/>
        <v>0</v>
      </c>
      <c r="L162" s="139"/>
      <c r="M162" s="141">
        <f>IF(OR(F162="Ja",F162="Nej"),0,1)</f>
        <v>1</v>
      </c>
      <c r="N162" s="129">
        <f t="shared" si="11"/>
        <v>0</v>
      </c>
      <c r="O162" s="24"/>
      <c r="P162" s="24"/>
      <c r="Q162" s="24"/>
      <c r="R162" s="24"/>
      <c r="S162" s="24"/>
      <c r="T162" s="24"/>
      <c r="U162" s="24"/>
      <c r="V162" s="24"/>
      <c r="W162" s="24"/>
      <c r="X162" s="24"/>
      <c r="Y162" s="24"/>
      <c r="Z162" s="24"/>
      <c r="AA162" s="24"/>
      <c r="AB162" s="24"/>
      <c r="AC162" s="24"/>
      <c r="AD162" s="24"/>
      <c r="AE162" s="24"/>
      <c r="AF162" s="24"/>
      <c r="AG162" s="24"/>
      <c r="AH162" s="24"/>
      <c r="AI162" s="24"/>
    </row>
    <row r="163" spans="2:35" ht="50.1" customHeight="1" x14ac:dyDescent="0.25">
      <c r="B163" s="27" t="s">
        <v>271</v>
      </c>
      <c r="C163" s="27" t="s">
        <v>246</v>
      </c>
      <c r="D163" s="28" t="s">
        <v>274</v>
      </c>
      <c r="E163" s="27" t="s">
        <v>0</v>
      </c>
      <c r="F163" s="134"/>
      <c r="G163" s="142"/>
      <c r="H163" s="134"/>
      <c r="I163" s="143">
        <v>1</v>
      </c>
      <c r="J163" s="137">
        <f t="shared" si="9"/>
        <v>0</v>
      </c>
      <c r="K163" s="138">
        <f t="shared" si="10"/>
        <v>0</v>
      </c>
      <c r="L163" s="139"/>
      <c r="M163" s="129">
        <f t="shared" si="8"/>
        <v>1</v>
      </c>
      <c r="N163" s="129">
        <f t="shared" si="11"/>
        <v>0</v>
      </c>
      <c r="O163" s="24"/>
      <c r="P163" s="24"/>
      <c r="Q163" s="24"/>
      <c r="R163" s="24"/>
      <c r="S163" s="24"/>
      <c r="T163" s="24"/>
      <c r="U163" s="24"/>
      <c r="V163" s="24"/>
      <c r="W163" s="24"/>
      <c r="X163" s="24"/>
      <c r="Y163" s="24"/>
      <c r="Z163" s="24"/>
      <c r="AA163" s="24"/>
      <c r="AB163" s="24"/>
      <c r="AC163" s="24"/>
      <c r="AD163" s="24"/>
      <c r="AE163" s="24"/>
      <c r="AF163" s="24"/>
      <c r="AG163" s="24"/>
      <c r="AH163" s="24"/>
      <c r="AI163" s="24"/>
    </row>
    <row r="164" spans="2:35" ht="50.1" customHeight="1" x14ac:dyDescent="0.25">
      <c r="B164" s="27" t="s">
        <v>273</v>
      </c>
      <c r="C164" s="27" t="s">
        <v>246</v>
      </c>
      <c r="D164" s="28" t="s">
        <v>276</v>
      </c>
      <c r="E164" s="27" t="s">
        <v>0</v>
      </c>
      <c r="F164" s="134"/>
      <c r="G164" s="142"/>
      <c r="H164" s="134"/>
      <c r="I164" s="143">
        <v>1</v>
      </c>
      <c r="J164" s="137">
        <f t="shared" si="9"/>
        <v>0</v>
      </c>
      <c r="K164" s="138">
        <f t="shared" si="10"/>
        <v>0</v>
      </c>
      <c r="L164" s="139"/>
      <c r="M164" s="129">
        <f t="shared" si="8"/>
        <v>1</v>
      </c>
      <c r="N164" s="129">
        <f t="shared" si="11"/>
        <v>0</v>
      </c>
      <c r="O164" s="24"/>
      <c r="P164" s="24"/>
      <c r="Q164" s="24"/>
      <c r="R164" s="24"/>
      <c r="S164" s="24"/>
      <c r="T164" s="24"/>
      <c r="U164" s="24"/>
      <c r="V164" s="24"/>
      <c r="W164" s="24"/>
      <c r="X164" s="24"/>
      <c r="Y164" s="24"/>
      <c r="Z164" s="24"/>
      <c r="AA164" s="24"/>
      <c r="AB164" s="24"/>
      <c r="AC164" s="24"/>
      <c r="AD164" s="24"/>
      <c r="AE164" s="24"/>
      <c r="AF164" s="24"/>
      <c r="AG164" s="24"/>
      <c r="AH164" s="24"/>
      <c r="AI164" s="24"/>
    </row>
    <row r="165" spans="2:35" ht="50.1" customHeight="1" x14ac:dyDescent="0.25">
      <c r="B165" s="27" t="s">
        <v>275</v>
      </c>
      <c r="C165" s="27" t="s">
        <v>246</v>
      </c>
      <c r="D165" s="28" t="s">
        <v>278</v>
      </c>
      <c r="E165" s="27" t="s">
        <v>0</v>
      </c>
      <c r="F165" s="134"/>
      <c r="G165" s="142"/>
      <c r="H165" s="134"/>
      <c r="I165" s="143">
        <v>1</v>
      </c>
      <c r="J165" s="137">
        <f t="shared" si="9"/>
        <v>0</v>
      </c>
      <c r="K165" s="138">
        <f t="shared" si="10"/>
        <v>0</v>
      </c>
      <c r="L165" s="139"/>
      <c r="M165" s="129">
        <f t="shared" si="8"/>
        <v>1</v>
      </c>
      <c r="N165" s="129">
        <f t="shared" si="11"/>
        <v>0</v>
      </c>
      <c r="O165" s="24"/>
      <c r="P165" s="24"/>
      <c r="Q165" s="24"/>
      <c r="R165" s="24"/>
      <c r="S165" s="24"/>
      <c r="T165" s="24"/>
      <c r="U165" s="24"/>
      <c r="V165" s="24"/>
      <c r="W165" s="24"/>
      <c r="X165" s="24"/>
      <c r="Y165" s="24"/>
      <c r="Z165" s="24"/>
      <c r="AA165" s="24"/>
      <c r="AB165" s="24"/>
      <c r="AC165" s="24"/>
      <c r="AD165" s="24"/>
      <c r="AE165" s="24"/>
      <c r="AF165" s="24"/>
      <c r="AG165" s="24"/>
      <c r="AH165" s="24"/>
      <c r="AI165" s="24"/>
    </row>
    <row r="166" spans="2:35" ht="54.75" customHeight="1" x14ac:dyDescent="0.25">
      <c r="B166" s="27" t="s">
        <v>277</v>
      </c>
      <c r="C166" s="27" t="s">
        <v>246</v>
      </c>
      <c r="D166" s="28" t="s">
        <v>1389</v>
      </c>
      <c r="E166" s="27" t="s">
        <v>0</v>
      </c>
      <c r="F166" s="134"/>
      <c r="G166" s="142"/>
      <c r="H166" s="134"/>
      <c r="I166" s="143">
        <v>1</v>
      </c>
      <c r="J166" s="137">
        <f t="shared" si="9"/>
        <v>0</v>
      </c>
      <c r="K166" s="138">
        <f t="shared" si="10"/>
        <v>0</v>
      </c>
      <c r="L166" s="139"/>
      <c r="M166" s="129">
        <f t="shared" si="8"/>
        <v>1</v>
      </c>
      <c r="N166" s="129">
        <f t="shared" si="11"/>
        <v>0</v>
      </c>
      <c r="O166" s="24"/>
      <c r="P166" s="24"/>
      <c r="Q166" s="24"/>
      <c r="R166" s="24"/>
      <c r="S166" s="24"/>
      <c r="T166" s="24"/>
      <c r="U166" s="24"/>
      <c r="V166" s="24"/>
      <c r="W166" s="24"/>
      <c r="X166" s="24"/>
      <c r="Y166" s="24"/>
      <c r="Z166" s="24"/>
      <c r="AA166" s="24"/>
      <c r="AB166" s="24"/>
      <c r="AC166" s="24"/>
      <c r="AD166" s="24"/>
      <c r="AE166" s="24"/>
      <c r="AF166" s="24"/>
      <c r="AG166" s="24"/>
      <c r="AH166" s="24"/>
      <c r="AI166" s="24"/>
    </row>
    <row r="167" spans="2:35" ht="50.1" customHeight="1" x14ac:dyDescent="0.25">
      <c r="B167" s="27" t="s">
        <v>279</v>
      </c>
      <c r="C167" s="27" t="s">
        <v>246</v>
      </c>
      <c r="D167" s="28" t="s">
        <v>1344</v>
      </c>
      <c r="E167" s="27" t="s">
        <v>0</v>
      </c>
      <c r="F167" s="134"/>
      <c r="G167" s="142"/>
      <c r="H167" s="134"/>
      <c r="I167" s="143">
        <v>1</v>
      </c>
      <c r="J167" s="137">
        <f t="shared" si="9"/>
        <v>0</v>
      </c>
      <c r="K167" s="138">
        <f t="shared" si="10"/>
        <v>0</v>
      </c>
      <c r="L167" s="139"/>
      <c r="M167" s="129">
        <f t="shared" si="8"/>
        <v>1</v>
      </c>
      <c r="N167" s="129">
        <f t="shared" si="11"/>
        <v>0</v>
      </c>
      <c r="O167" s="24"/>
      <c r="P167" s="24"/>
      <c r="Q167" s="24"/>
      <c r="R167" s="24"/>
      <c r="S167" s="24"/>
      <c r="T167" s="24"/>
      <c r="U167" s="24"/>
      <c r="V167" s="24"/>
      <c r="W167" s="24"/>
      <c r="X167" s="24"/>
      <c r="Y167" s="24"/>
      <c r="Z167" s="24"/>
      <c r="AA167" s="24"/>
      <c r="AB167" s="24"/>
      <c r="AC167" s="24"/>
      <c r="AD167" s="24"/>
      <c r="AE167" s="24"/>
      <c r="AF167" s="24"/>
      <c r="AG167" s="24"/>
      <c r="AH167" s="24"/>
      <c r="AI167" s="24"/>
    </row>
    <row r="168" spans="2:35" ht="50.1" customHeight="1" x14ac:dyDescent="0.25">
      <c r="B168" s="27" t="s">
        <v>280</v>
      </c>
      <c r="C168" s="27" t="s">
        <v>246</v>
      </c>
      <c r="D168" s="28" t="s">
        <v>1345</v>
      </c>
      <c r="E168" s="27" t="s">
        <v>0</v>
      </c>
      <c r="F168" s="134"/>
      <c r="G168" s="142"/>
      <c r="H168" s="134"/>
      <c r="I168" s="143">
        <v>1</v>
      </c>
      <c r="J168" s="137">
        <f t="shared" si="9"/>
        <v>0</v>
      </c>
      <c r="K168" s="138">
        <f t="shared" si="10"/>
        <v>0</v>
      </c>
      <c r="L168" s="139"/>
      <c r="M168" s="129">
        <f t="shared" si="8"/>
        <v>1</v>
      </c>
      <c r="N168" s="129">
        <f t="shared" si="11"/>
        <v>0</v>
      </c>
      <c r="O168" s="24"/>
      <c r="P168" s="24"/>
      <c r="Q168" s="24"/>
      <c r="R168" s="24"/>
      <c r="S168" s="24"/>
      <c r="T168" s="24"/>
      <c r="U168" s="24"/>
      <c r="V168" s="24"/>
      <c r="W168" s="24"/>
      <c r="X168" s="24"/>
      <c r="Y168" s="24"/>
      <c r="Z168" s="24"/>
      <c r="AA168" s="24"/>
      <c r="AB168" s="24"/>
      <c r="AC168" s="24"/>
      <c r="AD168" s="24"/>
      <c r="AE168" s="24"/>
      <c r="AF168" s="24"/>
      <c r="AG168" s="24"/>
      <c r="AH168" s="24"/>
      <c r="AI168" s="24"/>
    </row>
    <row r="169" spans="2:35" ht="50.1" customHeight="1" x14ac:dyDescent="0.25">
      <c r="B169" s="27" t="s">
        <v>281</v>
      </c>
      <c r="C169" s="27" t="s">
        <v>246</v>
      </c>
      <c r="D169" s="28" t="s">
        <v>283</v>
      </c>
      <c r="E169" s="27" t="s">
        <v>0</v>
      </c>
      <c r="F169" s="134"/>
      <c r="G169" s="142"/>
      <c r="H169" s="134"/>
      <c r="I169" s="143">
        <v>1</v>
      </c>
      <c r="J169" s="137">
        <f t="shared" si="9"/>
        <v>0</v>
      </c>
      <c r="K169" s="138">
        <f t="shared" si="10"/>
        <v>0</v>
      </c>
      <c r="L169" s="139"/>
      <c r="M169" s="129">
        <f t="shared" si="8"/>
        <v>1</v>
      </c>
      <c r="N169" s="129">
        <f t="shared" si="11"/>
        <v>0</v>
      </c>
      <c r="O169" s="24"/>
      <c r="P169" s="24"/>
      <c r="Q169" s="24"/>
      <c r="R169" s="24"/>
      <c r="S169" s="24"/>
      <c r="T169" s="24"/>
      <c r="U169" s="24"/>
      <c r="V169" s="24"/>
      <c r="W169" s="24"/>
      <c r="X169" s="24"/>
      <c r="Y169" s="24"/>
      <c r="Z169" s="24"/>
      <c r="AA169" s="24"/>
      <c r="AB169" s="24"/>
      <c r="AC169" s="24"/>
      <c r="AD169" s="24"/>
      <c r="AE169" s="24"/>
      <c r="AF169" s="24"/>
      <c r="AG169" s="24"/>
      <c r="AH169" s="24"/>
      <c r="AI169" s="24"/>
    </row>
    <row r="170" spans="2:35" ht="50.1" customHeight="1" x14ac:dyDescent="0.25">
      <c r="B170" s="27" t="s">
        <v>282</v>
      </c>
      <c r="C170" s="27" t="s">
        <v>246</v>
      </c>
      <c r="D170" s="28" t="s">
        <v>285</v>
      </c>
      <c r="E170" s="27" t="s">
        <v>0</v>
      </c>
      <c r="F170" s="134"/>
      <c r="G170" s="142"/>
      <c r="H170" s="134"/>
      <c r="I170" s="143">
        <v>1</v>
      </c>
      <c r="J170" s="137">
        <f t="shared" si="9"/>
        <v>0</v>
      </c>
      <c r="K170" s="138">
        <f t="shared" si="10"/>
        <v>0</v>
      </c>
      <c r="L170" s="139"/>
      <c r="M170" s="129">
        <f t="shared" si="8"/>
        <v>1</v>
      </c>
      <c r="N170" s="129">
        <f t="shared" si="11"/>
        <v>0</v>
      </c>
      <c r="O170" s="24"/>
      <c r="P170" s="24"/>
      <c r="Q170" s="24"/>
      <c r="R170" s="24"/>
      <c r="S170" s="24"/>
      <c r="T170" s="24"/>
      <c r="U170" s="24"/>
      <c r="V170" s="24"/>
      <c r="W170" s="24"/>
      <c r="X170" s="24"/>
      <c r="Y170" s="24"/>
      <c r="Z170" s="24"/>
      <c r="AA170" s="24"/>
      <c r="AB170" s="24"/>
      <c r="AC170" s="24"/>
      <c r="AD170" s="24"/>
      <c r="AE170" s="24"/>
      <c r="AF170" s="24"/>
      <c r="AG170" s="24"/>
      <c r="AH170" s="24"/>
      <c r="AI170" s="24"/>
    </row>
    <row r="171" spans="2:35" ht="50.1" customHeight="1" x14ac:dyDescent="0.25">
      <c r="B171" s="27" t="s">
        <v>284</v>
      </c>
      <c r="C171" s="27" t="s">
        <v>246</v>
      </c>
      <c r="D171" s="28" t="s">
        <v>287</v>
      </c>
      <c r="E171" s="27" t="s">
        <v>0</v>
      </c>
      <c r="F171" s="134"/>
      <c r="G171" s="142"/>
      <c r="H171" s="134"/>
      <c r="I171" s="143">
        <v>1</v>
      </c>
      <c r="J171" s="137">
        <f t="shared" si="9"/>
        <v>0</v>
      </c>
      <c r="K171" s="138">
        <f t="shared" si="10"/>
        <v>0</v>
      </c>
      <c r="L171" s="139"/>
      <c r="M171" s="129">
        <f t="shared" si="8"/>
        <v>1</v>
      </c>
      <c r="N171" s="129">
        <f t="shared" si="11"/>
        <v>0</v>
      </c>
      <c r="O171" s="24"/>
      <c r="P171" s="24"/>
      <c r="Q171" s="24"/>
      <c r="R171" s="24"/>
      <c r="S171" s="24"/>
      <c r="T171" s="24"/>
      <c r="U171" s="24"/>
      <c r="V171" s="24"/>
      <c r="W171" s="24"/>
      <c r="X171" s="24"/>
      <c r="Y171" s="24"/>
      <c r="Z171" s="24"/>
      <c r="AA171" s="24"/>
      <c r="AB171" s="24"/>
      <c r="AC171" s="24"/>
      <c r="AD171" s="24"/>
      <c r="AE171" s="24"/>
      <c r="AF171" s="24"/>
      <c r="AG171" s="24"/>
      <c r="AH171" s="24"/>
      <c r="AI171" s="24"/>
    </row>
    <row r="172" spans="2:35" ht="50.1" customHeight="1" x14ac:dyDescent="0.25">
      <c r="B172" s="27" t="s">
        <v>286</v>
      </c>
      <c r="C172" s="27" t="s">
        <v>246</v>
      </c>
      <c r="D172" s="28" t="s">
        <v>289</v>
      </c>
      <c r="E172" s="27" t="s">
        <v>0</v>
      </c>
      <c r="F172" s="134"/>
      <c r="G172" s="142"/>
      <c r="H172" s="134"/>
      <c r="I172" s="143">
        <v>1</v>
      </c>
      <c r="J172" s="137">
        <f t="shared" si="9"/>
        <v>0</v>
      </c>
      <c r="K172" s="138">
        <f t="shared" si="10"/>
        <v>0</v>
      </c>
      <c r="L172" s="139"/>
      <c r="M172" s="129">
        <f t="shared" si="8"/>
        <v>1</v>
      </c>
      <c r="N172" s="129">
        <f t="shared" si="11"/>
        <v>0</v>
      </c>
      <c r="O172" s="24"/>
      <c r="P172" s="24"/>
      <c r="Q172" s="24"/>
      <c r="R172" s="24"/>
      <c r="S172" s="24"/>
      <c r="T172" s="24"/>
      <c r="U172" s="24"/>
      <c r="V172" s="24"/>
      <c r="W172" s="24"/>
      <c r="X172" s="24"/>
      <c r="Y172" s="24"/>
      <c r="Z172" s="24"/>
      <c r="AA172" s="24"/>
      <c r="AB172" s="24"/>
      <c r="AC172" s="24"/>
      <c r="AD172" s="24"/>
      <c r="AE172" s="24"/>
      <c r="AF172" s="24"/>
      <c r="AG172" s="24"/>
      <c r="AH172" s="24"/>
      <c r="AI172" s="24"/>
    </row>
    <row r="173" spans="2:35" ht="50.1" customHeight="1" thickBot="1" x14ac:dyDescent="0.3">
      <c r="B173" s="29" t="s">
        <v>288</v>
      </c>
      <c r="C173" s="29" t="s">
        <v>246</v>
      </c>
      <c r="D173" s="30" t="s">
        <v>290</v>
      </c>
      <c r="E173" s="29" t="s">
        <v>0</v>
      </c>
      <c r="F173" s="134"/>
      <c r="G173" s="164"/>
      <c r="H173" s="134"/>
      <c r="I173" s="145">
        <v>1</v>
      </c>
      <c r="J173" s="146">
        <f t="shared" si="9"/>
        <v>0</v>
      </c>
      <c r="K173" s="147">
        <f t="shared" si="10"/>
        <v>0</v>
      </c>
      <c r="L173" s="139"/>
      <c r="M173" s="129">
        <f t="shared" si="8"/>
        <v>1</v>
      </c>
      <c r="N173" s="129">
        <f t="shared" si="11"/>
        <v>0</v>
      </c>
      <c r="O173" s="24"/>
      <c r="P173" s="24"/>
      <c r="Q173" s="24"/>
      <c r="R173" s="24"/>
      <c r="S173" s="24"/>
      <c r="T173" s="24"/>
      <c r="U173" s="24"/>
      <c r="V173" s="24"/>
      <c r="W173" s="24"/>
      <c r="X173" s="24"/>
      <c r="Y173" s="24"/>
      <c r="Z173" s="24"/>
      <c r="AA173" s="24"/>
      <c r="AB173" s="24"/>
      <c r="AC173" s="24"/>
      <c r="AD173" s="24"/>
      <c r="AE173" s="24"/>
      <c r="AF173" s="24"/>
      <c r="AG173" s="24"/>
      <c r="AH173" s="24"/>
      <c r="AI173" s="24"/>
    </row>
    <row r="174" spans="2:35" ht="21.95" customHeight="1" thickBot="1" x14ac:dyDescent="0.3">
      <c r="B174" s="392" t="s">
        <v>291</v>
      </c>
      <c r="C174" s="393"/>
      <c r="D174" s="393"/>
      <c r="E174" s="393"/>
      <c r="F174" s="110"/>
      <c r="G174" s="265"/>
      <c r="H174" s="110"/>
      <c r="I174" s="110"/>
      <c r="J174" s="110" t="s">
        <v>1277</v>
      </c>
      <c r="K174" s="111" t="s">
        <v>1277</v>
      </c>
      <c r="L174" s="139"/>
      <c r="M174" s="129"/>
      <c r="N174" s="129"/>
      <c r="O174" s="24"/>
      <c r="P174" s="24"/>
      <c r="Q174" s="24"/>
      <c r="R174" s="24"/>
      <c r="S174" s="24"/>
      <c r="T174" s="24"/>
      <c r="U174" s="24"/>
      <c r="V174" s="24"/>
      <c r="W174" s="24"/>
      <c r="X174" s="24"/>
      <c r="Y174" s="24"/>
      <c r="Z174" s="24"/>
      <c r="AA174" s="24"/>
      <c r="AB174" s="24"/>
      <c r="AC174" s="24"/>
      <c r="AD174" s="24"/>
      <c r="AE174" s="24"/>
      <c r="AF174" s="24"/>
      <c r="AG174" s="24"/>
      <c r="AH174" s="24"/>
      <c r="AI174" s="24"/>
    </row>
    <row r="175" spans="2:35" ht="50.1" customHeight="1" x14ac:dyDescent="0.25">
      <c r="B175" s="31" t="s">
        <v>292</v>
      </c>
      <c r="C175" s="31" t="s">
        <v>293</v>
      </c>
      <c r="D175" s="32" t="s">
        <v>294</v>
      </c>
      <c r="E175" s="31" t="s">
        <v>0</v>
      </c>
      <c r="F175" s="134"/>
      <c r="G175" s="162"/>
      <c r="H175" s="134"/>
      <c r="I175" s="163">
        <v>1</v>
      </c>
      <c r="J175" s="154">
        <f t="shared" si="9"/>
        <v>0</v>
      </c>
      <c r="K175" s="155">
        <f t="shared" si="10"/>
        <v>0</v>
      </c>
      <c r="L175" s="139"/>
      <c r="M175" s="129">
        <f t="shared" si="8"/>
        <v>1</v>
      </c>
      <c r="N175" s="129">
        <f t="shared" si="11"/>
        <v>0</v>
      </c>
      <c r="O175" s="24"/>
      <c r="P175" s="24"/>
      <c r="Q175" s="24"/>
      <c r="R175" s="24"/>
      <c r="S175" s="24"/>
      <c r="T175" s="24"/>
      <c r="U175" s="24"/>
      <c r="V175" s="24"/>
      <c r="W175" s="24"/>
      <c r="X175" s="24"/>
      <c r="Y175" s="24"/>
      <c r="Z175" s="24"/>
      <c r="AA175" s="24"/>
      <c r="AB175" s="24"/>
      <c r="AC175" s="24"/>
      <c r="AD175" s="24"/>
      <c r="AE175" s="24"/>
      <c r="AF175" s="24"/>
      <c r="AG175" s="24"/>
      <c r="AH175" s="24"/>
      <c r="AI175" s="24"/>
    </row>
    <row r="176" spans="2:35" ht="50.1" customHeight="1" x14ac:dyDescent="0.25">
      <c r="B176" s="27" t="s">
        <v>295</v>
      </c>
      <c r="C176" s="27" t="s">
        <v>293</v>
      </c>
      <c r="D176" s="28" t="s">
        <v>1390</v>
      </c>
      <c r="E176" s="27" t="s">
        <v>0</v>
      </c>
      <c r="F176" s="134"/>
      <c r="G176" s="142"/>
      <c r="H176" s="134"/>
      <c r="I176" s="143">
        <v>1</v>
      </c>
      <c r="J176" s="137">
        <f t="shared" si="9"/>
        <v>0</v>
      </c>
      <c r="K176" s="138">
        <f t="shared" si="10"/>
        <v>0</v>
      </c>
      <c r="L176" s="139"/>
      <c r="M176" s="129">
        <f t="shared" si="8"/>
        <v>1</v>
      </c>
      <c r="N176" s="129">
        <f t="shared" si="11"/>
        <v>0</v>
      </c>
      <c r="O176" s="24"/>
      <c r="P176" s="24"/>
      <c r="Q176" s="24"/>
      <c r="R176" s="24"/>
      <c r="S176" s="24"/>
      <c r="T176" s="24"/>
      <c r="U176" s="24"/>
      <c r="V176" s="24"/>
      <c r="W176" s="24"/>
      <c r="X176" s="24"/>
      <c r="Y176" s="24"/>
      <c r="Z176" s="24"/>
      <c r="AA176" s="24"/>
      <c r="AB176" s="24"/>
      <c r="AC176" s="24"/>
      <c r="AD176" s="24"/>
      <c r="AE176" s="24"/>
      <c r="AF176" s="24"/>
      <c r="AG176" s="24"/>
      <c r="AH176" s="24"/>
      <c r="AI176" s="24"/>
    </row>
    <row r="177" spans="2:35" ht="50.1" customHeight="1" x14ac:dyDescent="0.25">
      <c r="B177" s="27" t="s">
        <v>296</v>
      </c>
      <c r="C177" s="27" t="s">
        <v>293</v>
      </c>
      <c r="D177" s="28" t="s">
        <v>297</v>
      </c>
      <c r="E177" s="27" t="s">
        <v>0</v>
      </c>
      <c r="F177" s="134"/>
      <c r="G177" s="142"/>
      <c r="H177" s="134"/>
      <c r="I177" s="143">
        <v>1</v>
      </c>
      <c r="J177" s="137">
        <f t="shared" si="9"/>
        <v>0</v>
      </c>
      <c r="K177" s="138">
        <f t="shared" si="10"/>
        <v>0</v>
      </c>
      <c r="L177" s="139"/>
      <c r="M177" s="129">
        <f t="shared" si="8"/>
        <v>1</v>
      </c>
      <c r="N177" s="129">
        <f t="shared" si="11"/>
        <v>0</v>
      </c>
      <c r="O177" s="24"/>
      <c r="P177" s="24"/>
      <c r="Q177" s="24"/>
      <c r="R177" s="24"/>
      <c r="S177" s="24"/>
      <c r="T177" s="24"/>
      <c r="U177" s="24"/>
      <c r="V177" s="24"/>
      <c r="W177" s="24"/>
      <c r="X177" s="24"/>
      <c r="Y177" s="24"/>
      <c r="Z177" s="24"/>
      <c r="AA177" s="24"/>
      <c r="AB177" s="24"/>
      <c r="AC177" s="24"/>
      <c r="AD177" s="24"/>
      <c r="AE177" s="24"/>
      <c r="AF177" s="24"/>
      <c r="AG177" s="24"/>
      <c r="AH177" s="24"/>
      <c r="AI177" s="24"/>
    </row>
    <row r="178" spans="2:35" ht="50.1" customHeight="1" x14ac:dyDescent="0.25">
      <c r="B178" s="27" t="s">
        <v>298</v>
      </c>
      <c r="C178" s="27" t="s">
        <v>293</v>
      </c>
      <c r="D178" s="28" t="s">
        <v>299</v>
      </c>
      <c r="E178" s="27" t="s">
        <v>0</v>
      </c>
      <c r="F178" s="134"/>
      <c r="G178" s="142"/>
      <c r="H178" s="134"/>
      <c r="I178" s="143">
        <v>1</v>
      </c>
      <c r="J178" s="137">
        <f t="shared" si="9"/>
        <v>0</v>
      </c>
      <c r="K178" s="138">
        <f t="shared" si="10"/>
        <v>0</v>
      </c>
      <c r="L178" s="139"/>
      <c r="M178" s="129">
        <f t="shared" si="8"/>
        <v>1</v>
      </c>
      <c r="N178" s="129">
        <f t="shared" si="11"/>
        <v>0</v>
      </c>
      <c r="O178" s="24"/>
      <c r="P178" s="24"/>
      <c r="Q178" s="24"/>
      <c r="R178" s="24"/>
      <c r="S178" s="24"/>
      <c r="T178" s="24"/>
      <c r="U178" s="24"/>
      <c r="V178" s="24"/>
      <c r="W178" s="24"/>
      <c r="X178" s="24"/>
      <c r="Y178" s="24"/>
      <c r="Z178" s="24"/>
      <c r="AA178" s="24"/>
      <c r="AB178" s="24"/>
      <c r="AC178" s="24"/>
      <c r="AD178" s="24"/>
      <c r="AE178" s="24"/>
      <c r="AF178" s="24"/>
      <c r="AG178" s="24"/>
      <c r="AH178" s="24"/>
      <c r="AI178" s="24"/>
    </row>
    <row r="179" spans="2:35" ht="49.5" customHeight="1" thickBot="1" x14ac:dyDescent="0.3">
      <c r="B179" s="29" t="s">
        <v>300</v>
      </c>
      <c r="C179" s="29" t="s">
        <v>293</v>
      </c>
      <c r="D179" s="30" t="s">
        <v>301</v>
      </c>
      <c r="E179" s="29" t="s">
        <v>0</v>
      </c>
      <c r="F179" s="134"/>
      <c r="G179" s="164"/>
      <c r="H179" s="134"/>
      <c r="I179" s="145">
        <v>1</v>
      </c>
      <c r="J179" s="146">
        <f t="shared" si="9"/>
        <v>0</v>
      </c>
      <c r="K179" s="147">
        <f t="shared" si="10"/>
        <v>0</v>
      </c>
      <c r="L179" s="139"/>
      <c r="M179" s="129">
        <f t="shared" si="8"/>
        <v>1</v>
      </c>
      <c r="N179" s="129">
        <f t="shared" si="11"/>
        <v>0</v>
      </c>
      <c r="O179" s="24"/>
      <c r="P179" s="24"/>
      <c r="Q179" s="24"/>
      <c r="R179" s="24"/>
      <c r="S179" s="24"/>
      <c r="T179" s="24"/>
      <c r="U179" s="24"/>
      <c r="V179" s="24"/>
      <c r="W179" s="24"/>
      <c r="X179" s="24"/>
      <c r="Y179" s="24"/>
      <c r="Z179" s="24"/>
      <c r="AA179" s="24"/>
      <c r="AB179" s="24"/>
      <c r="AC179" s="24"/>
      <c r="AD179" s="24"/>
      <c r="AE179" s="24"/>
      <c r="AF179" s="24"/>
      <c r="AG179" s="24"/>
      <c r="AH179" s="24"/>
      <c r="AI179" s="24"/>
    </row>
    <row r="180" spans="2:35" ht="21.95" customHeight="1" thickBot="1" x14ac:dyDescent="0.3">
      <c r="B180" s="392" t="s">
        <v>302</v>
      </c>
      <c r="C180" s="393"/>
      <c r="D180" s="393"/>
      <c r="E180" s="393"/>
      <c r="F180" s="110"/>
      <c r="G180" s="110"/>
      <c r="H180" s="110"/>
      <c r="I180" s="110"/>
      <c r="J180" s="259" t="s">
        <v>1277</v>
      </c>
      <c r="K180" s="111" t="s">
        <v>1277</v>
      </c>
      <c r="L180" s="139"/>
      <c r="M180" s="129"/>
      <c r="N180" s="129"/>
      <c r="O180" s="24"/>
      <c r="P180" s="24"/>
      <c r="Q180" s="24"/>
      <c r="R180" s="24"/>
      <c r="S180" s="24"/>
      <c r="T180" s="24"/>
      <c r="U180" s="24"/>
      <c r="V180" s="24"/>
      <c r="W180" s="24"/>
      <c r="X180" s="24"/>
      <c r="Y180" s="24"/>
      <c r="Z180" s="24"/>
      <c r="AA180" s="24"/>
      <c r="AB180" s="24"/>
      <c r="AC180" s="24"/>
      <c r="AD180" s="24"/>
      <c r="AE180" s="24"/>
      <c r="AF180" s="24"/>
      <c r="AG180" s="24"/>
      <c r="AH180" s="24"/>
      <c r="AI180" s="24"/>
    </row>
    <row r="181" spans="2:35" ht="65.099999999999994" customHeight="1" x14ac:dyDescent="0.25">
      <c r="B181" s="31" t="s">
        <v>303</v>
      </c>
      <c r="C181" s="31" t="s">
        <v>304</v>
      </c>
      <c r="D181" s="32" t="s">
        <v>305</v>
      </c>
      <c r="E181" s="31" t="s">
        <v>0</v>
      </c>
      <c r="F181" s="134"/>
      <c r="G181" s="162"/>
      <c r="H181" s="134"/>
      <c r="I181" s="163">
        <v>1</v>
      </c>
      <c r="J181" s="154">
        <f t="shared" si="9"/>
        <v>0</v>
      </c>
      <c r="K181" s="155">
        <f t="shared" si="10"/>
        <v>0</v>
      </c>
      <c r="L181" s="139"/>
      <c r="M181" s="129">
        <f t="shared" si="8"/>
        <v>1</v>
      </c>
      <c r="N181" s="129">
        <f t="shared" si="11"/>
        <v>0</v>
      </c>
      <c r="O181" s="24"/>
      <c r="P181" s="24"/>
      <c r="Q181" s="24"/>
      <c r="R181" s="24"/>
      <c r="S181" s="24"/>
      <c r="T181" s="24"/>
      <c r="U181" s="24"/>
      <c r="V181" s="24"/>
      <c r="W181" s="24"/>
      <c r="X181" s="24"/>
      <c r="Y181" s="24"/>
      <c r="Z181" s="24"/>
      <c r="AA181" s="24"/>
      <c r="AB181" s="24"/>
      <c r="AC181" s="24"/>
      <c r="AD181" s="24"/>
      <c r="AE181" s="24"/>
      <c r="AF181" s="24"/>
      <c r="AG181" s="24"/>
      <c r="AH181" s="24"/>
      <c r="AI181" s="24"/>
    </row>
    <row r="182" spans="2:35" ht="120" customHeight="1" x14ac:dyDescent="0.25">
      <c r="B182" s="27" t="s">
        <v>306</v>
      </c>
      <c r="C182" s="27" t="s">
        <v>304</v>
      </c>
      <c r="D182" s="28" t="s">
        <v>307</v>
      </c>
      <c r="E182" s="27" t="s">
        <v>0</v>
      </c>
      <c r="F182" s="134"/>
      <c r="G182" s="142"/>
      <c r="H182" s="134"/>
      <c r="I182" s="143">
        <v>1</v>
      </c>
      <c r="J182" s="137">
        <f t="shared" si="9"/>
        <v>0</v>
      </c>
      <c r="K182" s="138">
        <f t="shared" si="10"/>
        <v>0</v>
      </c>
      <c r="L182" s="139"/>
      <c r="M182" s="129">
        <f t="shared" si="8"/>
        <v>1</v>
      </c>
      <c r="N182" s="129">
        <f t="shared" si="11"/>
        <v>0</v>
      </c>
      <c r="O182" s="24"/>
      <c r="P182" s="24"/>
      <c r="Q182" s="24"/>
      <c r="R182" s="24"/>
      <c r="S182" s="24"/>
      <c r="T182" s="24"/>
      <c r="U182" s="24"/>
      <c r="V182" s="24"/>
      <c r="W182" s="24"/>
      <c r="X182" s="24"/>
      <c r="Y182" s="24"/>
      <c r="Z182" s="24"/>
      <c r="AA182" s="24"/>
      <c r="AB182" s="24"/>
      <c r="AC182" s="24"/>
      <c r="AD182" s="24"/>
      <c r="AE182" s="24"/>
      <c r="AF182" s="24"/>
      <c r="AG182" s="24"/>
      <c r="AH182" s="24"/>
      <c r="AI182" s="24"/>
    </row>
    <row r="183" spans="2:35" ht="65.099999999999994" customHeight="1" x14ac:dyDescent="0.25">
      <c r="B183" s="27" t="s">
        <v>308</v>
      </c>
      <c r="C183" s="27" t="s">
        <v>304</v>
      </c>
      <c r="D183" s="28" t="s">
        <v>309</v>
      </c>
      <c r="E183" s="27" t="s">
        <v>0</v>
      </c>
      <c r="F183" s="134"/>
      <c r="G183" s="142"/>
      <c r="H183" s="134"/>
      <c r="I183" s="143">
        <v>1</v>
      </c>
      <c r="J183" s="137">
        <f t="shared" si="9"/>
        <v>0</v>
      </c>
      <c r="K183" s="138">
        <f t="shared" si="10"/>
        <v>0</v>
      </c>
      <c r="L183" s="139"/>
      <c r="M183" s="129">
        <f t="shared" si="8"/>
        <v>1</v>
      </c>
      <c r="N183" s="129">
        <f t="shared" si="11"/>
        <v>0</v>
      </c>
      <c r="O183" s="24"/>
      <c r="P183" s="24"/>
      <c r="Q183" s="24"/>
      <c r="R183" s="24"/>
      <c r="S183" s="24"/>
      <c r="T183" s="24"/>
      <c r="U183" s="24"/>
      <c r="V183" s="24"/>
      <c r="W183" s="24"/>
      <c r="X183" s="24"/>
      <c r="Y183" s="24"/>
      <c r="Z183" s="24"/>
      <c r="AA183" s="24"/>
      <c r="AB183" s="24"/>
      <c r="AC183" s="24"/>
      <c r="AD183" s="24"/>
      <c r="AE183" s="24"/>
      <c r="AF183" s="24"/>
      <c r="AG183" s="24"/>
      <c r="AH183" s="24"/>
      <c r="AI183" s="24"/>
    </row>
    <row r="184" spans="2:35" ht="65.099999999999994" customHeight="1" x14ac:dyDescent="0.25">
      <c r="B184" s="27" t="s">
        <v>310</v>
      </c>
      <c r="C184" s="27" t="s">
        <v>304</v>
      </c>
      <c r="D184" s="28" t="s">
        <v>311</v>
      </c>
      <c r="E184" s="27" t="s">
        <v>0</v>
      </c>
      <c r="F184" s="134"/>
      <c r="G184" s="142"/>
      <c r="H184" s="134"/>
      <c r="I184" s="143">
        <v>1</v>
      </c>
      <c r="J184" s="137">
        <f t="shared" si="9"/>
        <v>0</v>
      </c>
      <c r="K184" s="138">
        <f t="shared" si="10"/>
        <v>0</v>
      </c>
      <c r="L184" s="139"/>
      <c r="M184" s="129">
        <f t="shared" si="8"/>
        <v>1</v>
      </c>
      <c r="N184" s="129">
        <f t="shared" si="11"/>
        <v>0</v>
      </c>
      <c r="O184" s="24"/>
      <c r="P184" s="24"/>
      <c r="Q184" s="24"/>
      <c r="R184" s="24"/>
      <c r="S184" s="24"/>
      <c r="T184" s="24"/>
      <c r="U184" s="24"/>
      <c r="V184" s="24"/>
      <c r="W184" s="24"/>
      <c r="X184" s="24"/>
      <c r="Y184" s="24"/>
      <c r="Z184" s="24"/>
      <c r="AA184" s="24"/>
      <c r="AB184" s="24"/>
      <c r="AC184" s="24"/>
      <c r="AD184" s="24"/>
      <c r="AE184" s="24"/>
      <c r="AF184" s="24"/>
      <c r="AG184" s="24"/>
      <c r="AH184" s="24"/>
      <c r="AI184" s="24"/>
    </row>
    <row r="185" spans="2:35" ht="71.25" customHeight="1" x14ac:dyDescent="0.25">
      <c r="B185" s="27" t="s">
        <v>312</v>
      </c>
      <c r="C185" s="27" t="s">
        <v>304</v>
      </c>
      <c r="D185" s="28" t="s">
        <v>313</v>
      </c>
      <c r="E185" s="27" t="s">
        <v>0</v>
      </c>
      <c r="F185" s="134"/>
      <c r="G185" s="142"/>
      <c r="H185" s="134"/>
      <c r="I185" s="143">
        <v>1</v>
      </c>
      <c r="J185" s="137">
        <f t="shared" si="9"/>
        <v>0</v>
      </c>
      <c r="K185" s="138">
        <f t="shared" si="10"/>
        <v>0</v>
      </c>
      <c r="L185" s="139"/>
      <c r="M185" s="129">
        <f t="shared" si="8"/>
        <v>1</v>
      </c>
      <c r="N185" s="129">
        <f t="shared" si="11"/>
        <v>0</v>
      </c>
      <c r="O185" s="24"/>
      <c r="P185" s="24"/>
      <c r="Q185" s="24"/>
      <c r="R185" s="24"/>
      <c r="S185" s="24"/>
      <c r="T185" s="24"/>
      <c r="U185" s="24"/>
      <c r="V185" s="24"/>
      <c r="W185" s="24"/>
      <c r="X185" s="24"/>
      <c r="Y185" s="24"/>
      <c r="Z185" s="24"/>
      <c r="AA185" s="24"/>
      <c r="AB185" s="24"/>
      <c r="AC185" s="24"/>
      <c r="AD185" s="24"/>
      <c r="AE185" s="24"/>
      <c r="AF185" s="24"/>
      <c r="AG185" s="24"/>
      <c r="AH185" s="24"/>
      <c r="AI185" s="24"/>
    </row>
    <row r="186" spans="2:35" ht="65.099999999999994" customHeight="1" x14ac:dyDescent="0.25">
      <c r="B186" s="27" t="s">
        <v>314</v>
      </c>
      <c r="C186" s="27" t="s">
        <v>304</v>
      </c>
      <c r="D186" s="28" t="s">
        <v>315</v>
      </c>
      <c r="E186" s="27" t="s">
        <v>0</v>
      </c>
      <c r="F186" s="134"/>
      <c r="G186" s="142"/>
      <c r="H186" s="134"/>
      <c r="I186" s="143">
        <v>1</v>
      </c>
      <c r="J186" s="137">
        <f t="shared" si="9"/>
        <v>0</v>
      </c>
      <c r="K186" s="138">
        <f t="shared" si="10"/>
        <v>0</v>
      </c>
      <c r="L186" s="139"/>
      <c r="M186" s="129">
        <f t="shared" si="8"/>
        <v>1</v>
      </c>
      <c r="N186" s="129">
        <f t="shared" si="11"/>
        <v>0</v>
      </c>
      <c r="O186" s="24"/>
      <c r="P186" s="24"/>
      <c r="Q186" s="24"/>
      <c r="R186" s="24"/>
      <c r="S186" s="24"/>
      <c r="T186" s="24"/>
      <c r="U186" s="24"/>
      <c r="V186" s="24"/>
      <c r="W186" s="24"/>
      <c r="X186" s="24"/>
      <c r="Y186" s="24"/>
      <c r="Z186" s="24"/>
      <c r="AA186" s="24"/>
      <c r="AB186" s="24"/>
      <c r="AC186" s="24"/>
      <c r="AD186" s="24"/>
      <c r="AE186" s="24"/>
      <c r="AF186" s="24"/>
      <c r="AG186" s="24"/>
      <c r="AH186" s="24"/>
      <c r="AI186" s="24"/>
    </row>
    <row r="187" spans="2:35" ht="65.099999999999994" customHeight="1" x14ac:dyDescent="0.25">
      <c r="B187" s="27" t="s">
        <v>316</v>
      </c>
      <c r="C187" s="27" t="s">
        <v>304</v>
      </c>
      <c r="D187" s="28" t="s">
        <v>317</v>
      </c>
      <c r="E187" s="27" t="s">
        <v>1377</v>
      </c>
      <c r="F187" s="134"/>
      <c r="G187" s="140">
        <v>7.2129221732745963</v>
      </c>
      <c r="H187" s="134"/>
      <c r="I187" s="143">
        <v>1</v>
      </c>
      <c r="J187" s="137">
        <f t="shared" si="9"/>
        <v>0</v>
      </c>
      <c r="K187" s="138">
        <f t="shared" si="10"/>
        <v>0</v>
      </c>
      <c r="L187" s="139"/>
      <c r="M187" s="141">
        <f>IF(OR(F187="Ja",F187="Nej"),0,1)</f>
        <v>1</v>
      </c>
      <c r="N187" s="129">
        <f t="shared" si="11"/>
        <v>0</v>
      </c>
      <c r="O187" s="24"/>
      <c r="P187" s="24"/>
      <c r="Q187" s="24"/>
      <c r="R187" s="24"/>
      <c r="S187" s="24"/>
      <c r="T187" s="24"/>
      <c r="U187" s="24"/>
      <c r="V187" s="24"/>
      <c r="W187" s="24"/>
      <c r="X187" s="24"/>
      <c r="Y187" s="24"/>
      <c r="Z187" s="24"/>
      <c r="AA187" s="24"/>
      <c r="AB187" s="24"/>
      <c r="AC187" s="24"/>
      <c r="AD187" s="24"/>
      <c r="AE187" s="24"/>
      <c r="AF187" s="24"/>
      <c r="AG187" s="24"/>
      <c r="AH187" s="24"/>
      <c r="AI187" s="24"/>
    </row>
    <row r="188" spans="2:35" ht="65.099999999999994" customHeight="1" x14ac:dyDescent="0.25">
      <c r="B188" s="27" t="s">
        <v>318</v>
      </c>
      <c r="C188" s="27" t="s">
        <v>304</v>
      </c>
      <c r="D188" s="28" t="s">
        <v>319</v>
      </c>
      <c r="E188" s="27" t="s">
        <v>1377</v>
      </c>
      <c r="F188" s="134"/>
      <c r="G188" s="140">
        <v>7.2129221732745963</v>
      </c>
      <c r="H188" s="134"/>
      <c r="I188" s="143">
        <v>1</v>
      </c>
      <c r="J188" s="137">
        <f t="shared" si="9"/>
        <v>0</v>
      </c>
      <c r="K188" s="138">
        <f t="shared" si="10"/>
        <v>0</v>
      </c>
      <c r="L188" s="139"/>
      <c r="M188" s="141">
        <f>IF(OR(F188="Ja",F188="Nej"),0,1)</f>
        <v>1</v>
      </c>
      <c r="N188" s="129">
        <f t="shared" si="11"/>
        <v>0</v>
      </c>
      <c r="O188" s="24"/>
      <c r="P188" s="24"/>
      <c r="Q188" s="24"/>
      <c r="R188" s="24"/>
      <c r="S188" s="24"/>
      <c r="T188" s="24"/>
      <c r="U188" s="24"/>
      <c r="V188" s="24"/>
      <c r="W188" s="24"/>
      <c r="X188" s="24"/>
      <c r="Y188" s="24"/>
      <c r="Z188" s="24"/>
      <c r="AA188" s="24"/>
      <c r="AB188" s="24"/>
      <c r="AC188" s="24"/>
      <c r="AD188" s="24"/>
      <c r="AE188" s="24"/>
      <c r="AF188" s="24"/>
      <c r="AG188" s="24"/>
      <c r="AH188" s="24"/>
      <c r="AI188" s="24"/>
    </row>
    <row r="189" spans="2:35" ht="65.099999999999994" customHeight="1" x14ac:dyDescent="0.25">
      <c r="B189" s="27" t="s">
        <v>320</v>
      </c>
      <c r="C189" s="27" t="s">
        <v>304</v>
      </c>
      <c r="D189" s="28" t="s">
        <v>321</v>
      </c>
      <c r="E189" s="27" t="s">
        <v>0</v>
      </c>
      <c r="F189" s="134"/>
      <c r="G189" s="142"/>
      <c r="H189" s="134"/>
      <c r="I189" s="143">
        <v>1</v>
      </c>
      <c r="J189" s="137">
        <f t="shared" si="9"/>
        <v>0</v>
      </c>
      <c r="K189" s="138">
        <f t="shared" si="10"/>
        <v>0</v>
      </c>
      <c r="L189" s="139"/>
      <c r="M189" s="129">
        <f t="shared" si="8"/>
        <v>1</v>
      </c>
      <c r="N189" s="129">
        <f t="shared" si="11"/>
        <v>0</v>
      </c>
      <c r="O189" s="24"/>
      <c r="P189" s="24"/>
      <c r="Q189" s="24"/>
      <c r="R189" s="24"/>
      <c r="S189" s="24"/>
      <c r="T189" s="24"/>
      <c r="U189" s="24"/>
      <c r="V189" s="24"/>
      <c r="W189" s="24"/>
      <c r="X189" s="24"/>
      <c r="Y189" s="24"/>
      <c r="Z189" s="24"/>
      <c r="AA189" s="24"/>
      <c r="AB189" s="24"/>
      <c r="AC189" s="24"/>
      <c r="AD189" s="24"/>
      <c r="AE189" s="24"/>
      <c r="AF189" s="24"/>
      <c r="AG189" s="24"/>
      <c r="AH189" s="24"/>
      <c r="AI189" s="24"/>
    </row>
    <row r="190" spans="2:35" ht="65.099999999999994" customHeight="1" x14ac:dyDescent="0.25">
      <c r="B190" s="27" t="s">
        <v>322</v>
      </c>
      <c r="C190" s="27" t="s">
        <v>304</v>
      </c>
      <c r="D190" s="28" t="s">
        <v>323</v>
      </c>
      <c r="E190" s="27" t="s">
        <v>0</v>
      </c>
      <c r="F190" s="134"/>
      <c r="G190" s="142"/>
      <c r="H190" s="134"/>
      <c r="I190" s="143">
        <v>1</v>
      </c>
      <c r="J190" s="137">
        <f t="shared" si="9"/>
        <v>0</v>
      </c>
      <c r="K190" s="138">
        <f t="shared" si="10"/>
        <v>0</v>
      </c>
      <c r="L190" s="139"/>
      <c r="M190" s="129">
        <f t="shared" si="8"/>
        <v>1</v>
      </c>
      <c r="N190" s="129">
        <f t="shared" si="11"/>
        <v>0</v>
      </c>
      <c r="O190" s="24"/>
      <c r="P190" s="24"/>
      <c r="Q190" s="24"/>
      <c r="R190" s="24"/>
      <c r="S190" s="24"/>
      <c r="T190" s="24"/>
      <c r="U190" s="24"/>
      <c r="V190" s="24"/>
      <c r="W190" s="24"/>
      <c r="X190" s="24"/>
      <c r="Y190" s="24"/>
      <c r="Z190" s="24"/>
      <c r="AA190" s="24"/>
      <c r="AB190" s="24"/>
      <c r="AC190" s="24"/>
      <c r="AD190" s="24"/>
      <c r="AE190" s="24"/>
      <c r="AF190" s="24"/>
      <c r="AG190" s="24"/>
      <c r="AH190" s="24"/>
      <c r="AI190" s="24"/>
    </row>
    <row r="191" spans="2:35" ht="65.099999999999994" customHeight="1" x14ac:dyDescent="0.25">
      <c r="B191" s="27" t="s">
        <v>324</v>
      </c>
      <c r="C191" s="27" t="s">
        <v>304</v>
      </c>
      <c r="D191" s="28" t="s">
        <v>325</v>
      </c>
      <c r="E191" s="27" t="s">
        <v>0</v>
      </c>
      <c r="F191" s="134"/>
      <c r="G191" s="142"/>
      <c r="H191" s="134"/>
      <c r="I191" s="143">
        <v>1</v>
      </c>
      <c r="J191" s="137">
        <f t="shared" si="9"/>
        <v>0</v>
      </c>
      <c r="K191" s="138">
        <f t="shared" si="10"/>
        <v>0</v>
      </c>
      <c r="L191" s="139"/>
      <c r="M191" s="129">
        <f t="shared" si="8"/>
        <v>1</v>
      </c>
      <c r="N191" s="129">
        <f t="shared" si="11"/>
        <v>0</v>
      </c>
      <c r="O191" s="24"/>
      <c r="P191" s="24"/>
      <c r="Q191" s="24"/>
      <c r="R191" s="24"/>
      <c r="S191" s="24"/>
      <c r="T191" s="24"/>
      <c r="U191" s="24"/>
      <c r="V191" s="24"/>
      <c r="W191" s="24"/>
      <c r="X191" s="24"/>
      <c r="Y191" s="24"/>
      <c r="Z191" s="24"/>
      <c r="AA191" s="24"/>
      <c r="AB191" s="24"/>
      <c r="AC191" s="24"/>
      <c r="AD191" s="24"/>
      <c r="AE191" s="24"/>
      <c r="AF191" s="24"/>
      <c r="AG191" s="24"/>
      <c r="AH191" s="24"/>
      <c r="AI191" s="24"/>
    </row>
    <row r="192" spans="2:35" ht="65.099999999999994" customHeight="1" x14ac:dyDescent="0.25">
      <c r="B192" s="27" t="s">
        <v>326</v>
      </c>
      <c r="C192" s="27" t="s">
        <v>304</v>
      </c>
      <c r="D192" s="28" t="s">
        <v>327</v>
      </c>
      <c r="E192" s="27" t="s">
        <v>0</v>
      </c>
      <c r="F192" s="134"/>
      <c r="G192" s="142"/>
      <c r="H192" s="134"/>
      <c r="I192" s="143">
        <v>1</v>
      </c>
      <c r="J192" s="137">
        <f t="shared" si="9"/>
        <v>0</v>
      </c>
      <c r="K192" s="138">
        <f t="shared" si="10"/>
        <v>0</v>
      </c>
      <c r="L192" s="139"/>
      <c r="M192" s="129">
        <f t="shared" si="8"/>
        <v>1</v>
      </c>
      <c r="N192" s="129">
        <f t="shared" si="11"/>
        <v>0</v>
      </c>
      <c r="O192" s="24"/>
      <c r="P192" s="24"/>
      <c r="Q192" s="24"/>
      <c r="R192" s="24"/>
      <c r="S192" s="24"/>
      <c r="T192" s="24"/>
      <c r="U192" s="24"/>
      <c r="V192" s="24"/>
      <c r="W192" s="24"/>
      <c r="X192" s="24"/>
      <c r="Y192" s="24"/>
      <c r="Z192" s="24"/>
      <c r="AA192" s="24"/>
      <c r="AB192" s="24"/>
      <c r="AC192" s="24"/>
      <c r="AD192" s="24"/>
      <c r="AE192" s="24"/>
      <c r="AF192" s="24"/>
      <c r="AG192" s="24"/>
      <c r="AH192" s="24"/>
      <c r="AI192" s="24"/>
    </row>
    <row r="193" spans="2:35" ht="65.099999999999994" customHeight="1" x14ac:dyDescent="0.25">
      <c r="B193" s="27" t="s">
        <v>328</v>
      </c>
      <c r="C193" s="27" t="s">
        <v>304</v>
      </c>
      <c r="D193" s="28" t="s">
        <v>329</v>
      </c>
      <c r="E193" s="27" t="s">
        <v>0</v>
      </c>
      <c r="F193" s="134"/>
      <c r="G193" s="142"/>
      <c r="H193" s="134"/>
      <c r="I193" s="143">
        <v>1</v>
      </c>
      <c r="J193" s="137">
        <f t="shared" si="9"/>
        <v>0</v>
      </c>
      <c r="K193" s="138">
        <f t="shared" si="10"/>
        <v>0</v>
      </c>
      <c r="L193" s="139"/>
      <c r="M193" s="129">
        <f t="shared" si="8"/>
        <v>1</v>
      </c>
      <c r="N193" s="129">
        <f t="shared" si="11"/>
        <v>0</v>
      </c>
      <c r="O193" s="24"/>
      <c r="P193" s="24"/>
      <c r="Q193" s="24"/>
      <c r="R193" s="24"/>
      <c r="S193" s="24"/>
      <c r="T193" s="24"/>
      <c r="U193" s="24"/>
      <c r="V193" s="24"/>
      <c r="W193" s="24"/>
      <c r="X193" s="24"/>
      <c r="Y193" s="24"/>
      <c r="Z193" s="24"/>
      <c r="AA193" s="24"/>
      <c r="AB193" s="24"/>
      <c r="AC193" s="24"/>
      <c r="AD193" s="24"/>
      <c r="AE193" s="24"/>
      <c r="AF193" s="24"/>
      <c r="AG193" s="24"/>
      <c r="AH193" s="24"/>
      <c r="AI193" s="24"/>
    </row>
    <row r="194" spans="2:35" ht="65.099999999999994" customHeight="1" x14ac:dyDescent="0.25">
      <c r="B194" s="27" t="s">
        <v>330</v>
      </c>
      <c r="C194" s="27" t="s">
        <v>304</v>
      </c>
      <c r="D194" s="28" t="s">
        <v>1346</v>
      </c>
      <c r="E194" s="27" t="s">
        <v>1377</v>
      </c>
      <c r="F194" s="134"/>
      <c r="G194" s="174">
        <v>14.425844346549193</v>
      </c>
      <c r="H194" s="134"/>
      <c r="I194" s="143">
        <v>1</v>
      </c>
      <c r="J194" s="137">
        <f t="shared" si="9"/>
        <v>0</v>
      </c>
      <c r="K194" s="138">
        <f t="shared" si="10"/>
        <v>0</v>
      </c>
      <c r="L194" s="139"/>
      <c r="M194" s="141">
        <f>IF(OR(F194="Ja",F194="Nej"),0,1)</f>
        <v>1</v>
      </c>
      <c r="N194" s="129">
        <f t="shared" si="11"/>
        <v>0</v>
      </c>
      <c r="O194" s="24"/>
      <c r="P194" s="24"/>
      <c r="Q194" s="24"/>
      <c r="R194" s="24"/>
      <c r="S194" s="24"/>
      <c r="T194" s="24"/>
      <c r="U194" s="24"/>
      <c r="V194" s="24"/>
      <c r="W194" s="24"/>
      <c r="X194" s="24"/>
      <c r="Y194" s="24"/>
      <c r="Z194" s="24"/>
      <c r="AA194" s="24"/>
      <c r="AB194" s="24"/>
      <c r="AC194" s="24"/>
      <c r="AD194" s="24"/>
      <c r="AE194" s="24"/>
      <c r="AF194" s="24"/>
      <c r="AG194" s="24"/>
      <c r="AH194" s="24"/>
      <c r="AI194" s="24"/>
    </row>
    <row r="195" spans="2:35" ht="65.099999999999994" customHeight="1" x14ac:dyDescent="0.25">
      <c r="B195" s="27" t="s">
        <v>331</v>
      </c>
      <c r="C195" s="27" t="s">
        <v>304</v>
      </c>
      <c r="D195" s="28" t="s">
        <v>332</v>
      </c>
      <c r="E195" s="27" t="s">
        <v>0</v>
      </c>
      <c r="F195" s="134"/>
      <c r="G195" s="142"/>
      <c r="H195" s="134"/>
      <c r="I195" s="143">
        <v>1</v>
      </c>
      <c r="J195" s="137">
        <f t="shared" si="9"/>
        <v>0</v>
      </c>
      <c r="K195" s="138">
        <f t="shared" si="10"/>
        <v>0</v>
      </c>
      <c r="L195" s="139"/>
      <c r="M195" s="129">
        <f t="shared" si="8"/>
        <v>1</v>
      </c>
      <c r="N195" s="129">
        <f t="shared" si="11"/>
        <v>0</v>
      </c>
      <c r="O195" s="24"/>
      <c r="P195" s="24"/>
      <c r="Q195" s="24"/>
      <c r="R195" s="24"/>
      <c r="S195" s="24"/>
      <c r="T195" s="24"/>
      <c r="U195" s="24"/>
      <c r="V195" s="24"/>
      <c r="W195" s="24"/>
      <c r="X195" s="24"/>
      <c r="Y195" s="24"/>
      <c r="Z195" s="24"/>
      <c r="AA195" s="24"/>
      <c r="AB195" s="24"/>
      <c r="AC195" s="24"/>
      <c r="AD195" s="24"/>
      <c r="AE195" s="24"/>
      <c r="AF195" s="24"/>
      <c r="AG195" s="24"/>
      <c r="AH195" s="24"/>
      <c r="AI195" s="24"/>
    </row>
    <row r="196" spans="2:35" ht="73.5" customHeight="1" x14ac:dyDescent="0.25">
      <c r="B196" s="27" t="s">
        <v>333</v>
      </c>
      <c r="C196" s="27" t="s">
        <v>304</v>
      </c>
      <c r="D196" s="28" t="s">
        <v>1391</v>
      </c>
      <c r="E196" s="27" t="s">
        <v>1377</v>
      </c>
      <c r="F196" s="134"/>
      <c r="G196" s="174">
        <v>3.6064610866372981</v>
      </c>
      <c r="H196" s="134"/>
      <c r="I196" s="143">
        <v>1</v>
      </c>
      <c r="J196" s="137">
        <f t="shared" si="9"/>
        <v>0</v>
      </c>
      <c r="K196" s="138">
        <f t="shared" si="10"/>
        <v>0</v>
      </c>
      <c r="L196" s="139"/>
      <c r="M196" s="141">
        <f>IF(OR(F196="Ja",F196="Nej"),0,1)</f>
        <v>1</v>
      </c>
      <c r="N196" s="129">
        <f t="shared" si="11"/>
        <v>0</v>
      </c>
      <c r="O196" s="24"/>
      <c r="P196" s="24"/>
      <c r="Q196" s="24"/>
      <c r="R196" s="24"/>
      <c r="S196" s="24"/>
      <c r="T196" s="24"/>
      <c r="U196" s="24"/>
      <c r="V196" s="24"/>
      <c r="W196" s="24"/>
      <c r="X196" s="24"/>
      <c r="Y196" s="24"/>
      <c r="Z196" s="24"/>
      <c r="AA196" s="24"/>
      <c r="AB196" s="24"/>
      <c r="AC196" s="24"/>
      <c r="AD196" s="24"/>
      <c r="AE196" s="24"/>
      <c r="AF196" s="24"/>
      <c r="AG196" s="24"/>
      <c r="AH196" s="24"/>
      <c r="AI196" s="24"/>
    </row>
    <row r="197" spans="2:35" ht="91.5" customHeight="1" x14ac:dyDescent="0.25">
      <c r="B197" s="27" t="s">
        <v>334</v>
      </c>
      <c r="C197" s="27" t="s">
        <v>304</v>
      </c>
      <c r="D197" s="28" t="s">
        <v>1392</v>
      </c>
      <c r="E197" s="27" t="s">
        <v>1377</v>
      </c>
      <c r="F197" s="134"/>
      <c r="G197" s="174">
        <v>3.6064610866372981</v>
      </c>
      <c r="H197" s="134"/>
      <c r="I197" s="143">
        <v>1</v>
      </c>
      <c r="J197" s="137">
        <f t="shared" si="9"/>
        <v>0</v>
      </c>
      <c r="K197" s="138">
        <f t="shared" si="10"/>
        <v>0</v>
      </c>
      <c r="L197" s="139"/>
      <c r="M197" s="141">
        <f>IF(OR(F197="Ja",F197="Nej"),0,1)</f>
        <v>1</v>
      </c>
      <c r="N197" s="129">
        <f t="shared" si="11"/>
        <v>0</v>
      </c>
      <c r="O197" s="24"/>
      <c r="P197" s="24"/>
      <c r="Q197" s="24"/>
      <c r="R197" s="24"/>
      <c r="S197" s="24"/>
      <c r="T197" s="24"/>
      <c r="U197" s="24"/>
      <c r="V197" s="24"/>
      <c r="W197" s="24"/>
      <c r="X197" s="24"/>
      <c r="Y197" s="24"/>
      <c r="Z197" s="24"/>
      <c r="AA197" s="24"/>
      <c r="AB197" s="24"/>
      <c r="AC197" s="24"/>
      <c r="AD197" s="24"/>
      <c r="AE197" s="24"/>
      <c r="AF197" s="24"/>
      <c r="AG197" s="24"/>
      <c r="AH197" s="24"/>
      <c r="AI197" s="24"/>
    </row>
    <row r="198" spans="2:35" ht="87.75" customHeight="1" x14ac:dyDescent="0.25">
      <c r="B198" s="27" t="s">
        <v>335</v>
      </c>
      <c r="C198" s="27" t="s">
        <v>304</v>
      </c>
      <c r="D198" s="28" t="s">
        <v>336</v>
      </c>
      <c r="E198" s="27" t="s">
        <v>1377</v>
      </c>
      <c r="F198" s="134"/>
      <c r="G198" s="174">
        <v>3.6064610866372981</v>
      </c>
      <c r="H198" s="134"/>
      <c r="I198" s="143">
        <v>1</v>
      </c>
      <c r="J198" s="137">
        <f t="shared" si="9"/>
        <v>0</v>
      </c>
      <c r="K198" s="138">
        <f t="shared" si="10"/>
        <v>0</v>
      </c>
      <c r="L198" s="139"/>
      <c r="M198" s="141">
        <f>IF(OR(F198="Ja",F198="Nej"),0,1)</f>
        <v>1</v>
      </c>
      <c r="N198" s="129">
        <f t="shared" si="11"/>
        <v>0</v>
      </c>
      <c r="O198" s="24"/>
      <c r="P198" s="24"/>
      <c r="Q198" s="24"/>
      <c r="R198" s="24"/>
      <c r="S198" s="24"/>
      <c r="T198" s="24"/>
      <c r="U198" s="24"/>
      <c r="V198" s="24"/>
      <c r="W198" s="24"/>
      <c r="X198" s="24"/>
      <c r="Y198" s="24"/>
      <c r="Z198" s="24"/>
      <c r="AA198" s="24"/>
      <c r="AB198" s="24"/>
      <c r="AC198" s="24"/>
      <c r="AD198" s="24"/>
      <c r="AE198" s="24"/>
      <c r="AF198" s="24"/>
      <c r="AG198" s="24"/>
      <c r="AH198" s="24"/>
      <c r="AI198" s="24"/>
    </row>
    <row r="199" spans="2:35" ht="178.5" customHeight="1" x14ac:dyDescent="0.25">
      <c r="B199" s="27" t="s">
        <v>337</v>
      </c>
      <c r="C199" s="27" t="s">
        <v>304</v>
      </c>
      <c r="D199" s="28" t="s">
        <v>338</v>
      </c>
      <c r="E199" s="27" t="s">
        <v>1377</v>
      </c>
      <c r="F199" s="134"/>
      <c r="G199" s="140">
        <v>7.2129221732745963</v>
      </c>
      <c r="H199" s="134"/>
      <c r="I199" s="143">
        <v>1</v>
      </c>
      <c r="J199" s="137">
        <f t="shared" si="9"/>
        <v>0</v>
      </c>
      <c r="K199" s="138">
        <f t="shared" si="10"/>
        <v>0</v>
      </c>
      <c r="L199" s="139"/>
      <c r="M199" s="141">
        <f>IF(OR(F199="Ja",F199="Nej"),0,1)</f>
        <v>1</v>
      </c>
      <c r="N199" s="129">
        <f t="shared" si="11"/>
        <v>0</v>
      </c>
      <c r="O199" s="24"/>
      <c r="P199" s="24"/>
      <c r="Q199" s="24"/>
      <c r="R199" s="24"/>
      <c r="S199" s="24"/>
      <c r="T199" s="24"/>
      <c r="U199" s="24"/>
      <c r="V199" s="24"/>
      <c r="W199" s="24"/>
      <c r="X199" s="24"/>
      <c r="Y199" s="24"/>
      <c r="Z199" s="24"/>
      <c r="AA199" s="24"/>
      <c r="AB199" s="24"/>
      <c r="AC199" s="24"/>
      <c r="AD199" s="24"/>
      <c r="AE199" s="24"/>
      <c r="AF199" s="24"/>
      <c r="AG199" s="24"/>
      <c r="AH199" s="24"/>
      <c r="AI199" s="24"/>
    </row>
    <row r="200" spans="2:35" ht="65.099999999999994" customHeight="1" x14ac:dyDescent="0.25">
      <c r="B200" s="27" t="s">
        <v>339</v>
      </c>
      <c r="C200" s="27" t="s">
        <v>304</v>
      </c>
      <c r="D200" s="28" t="s">
        <v>340</v>
      </c>
      <c r="E200" s="27" t="s">
        <v>0</v>
      </c>
      <c r="F200" s="134"/>
      <c r="G200" s="142"/>
      <c r="H200" s="134"/>
      <c r="I200" s="143">
        <v>1</v>
      </c>
      <c r="J200" s="137">
        <f t="shared" si="9"/>
        <v>0</v>
      </c>
      <c r="K200" s="138">
        <f t="shared" si="10"/>
        <v>0</v>
      </c>
      <c r="L200" s="139"/>
      <c r="M200" s="129">
        <f t="shared" si="8"/>
        <v>1</v>
      </c>
      <c r="N200" s="129">
        <f t="shared" si="11"/>
        <v>0</v>
      </c>
      <c r="O200" s="24"/>
      <c r="P200" s="24"/>
      <c r="Q200" s="24"/>
      <c r="R200" s="24"/>
      <c r="S200" s="24"/>
      <c r="T200" s="24"/>
      <c r="U200" s="24"/>
      <c r="V200" s="24"/>
      <c r="W200" s="24"/>
      <c r="X200" s="24"/>
      <c r="Y200" s="24"/>
      <c r="Z200" s="24"/>
      <c r="AA200" s="24"/>
      <c r="AB200" s="24"/>
      <c r="AC200" s="24"/>
      <c r="AD200" s="24"/>
      <c r="AE200" s="24"/>
      <c r="AF200" s="24"/>
      <c r="AG200" s="24"/>
      <c r="AH200" s="24"/>
      <c r="AI200" s="24"/>
    </row>
    <row r="201" spans="2:35" ht="65.099999999999994" customHeight="1" x14ac:dyDescent="0.25">
      <c r="B201" s="27" t="s">
        <v>341</v>
      </c>
      <c r="C201" s="27" t="s">
        <v>304</v>
      </c>
      <c r="D201" s="28" t="s">
        <v>342</v>
      </c>
      <c r="E201" s="27" t="s">
        <v>0</v>
      </c>
      <c r="F201" s="134"/>
      <c r="G201" s="142"/>
      <c r="H201" s="134"/>
      <c r="I201" s="143">
        <v>1</v>
      </c>
      <c r="J201" s="137">
        <f t="shared" si="9"/>
        <v>0</v>
      </c>
      <c r="K201" s="138">
        <f t="shared" si="10"/>
        <v>0</v>
      </c>
      <c r="L201" s="139"/>
      <c r="M201" s="129">
        <f t="shared" si="8"/>
        <v>1</v>
      </c>
      <c r="N201" s="129">
        <f t="shared" si="11"/>
        <v>0</v>
      </c>
      <c r="O201" s="24"/>
      <c r="P201" s="24"/>
      <c r="Q201" s="24"/>
      <c r="R201" s="24"/>
      <c r="S201" s="24"/>
      <c r="T201" s="24"/>
      <c r="U201" s="24"/>
      <c r="V201" s="24"/>
      <c r="W201" s="24"/>
      <c r="X201" s="24"/>
      <c r="Y201" s="24"/>
      <c r="Z201" s="24"/>
      <c r="AA201" s="24"/>
      <c r="AB201" s="24"/>
      <c r="AC201" s="24"/>
      <c r="AD201" s="24"/>
      <c r="AE201" s="24"/>
      <c r="AF201" s="24"/>
      <c r="AG201" s="24"/>
      <c r="AH201" s="24"/>
      <c r="AI201" s="24"/>
    </row>
    <row r="202" spans="2:35" ht="65.099999999999994" customHeight="1" x14ac:dyDescent="0.25">
      <c r="B202" s="27" t="s">
        <v>343</v>
      </c>
      <c r="C202" s="27" t="s">
        <v>304</v>
      </c>
      <c r="D202" s="28" t="s">
        <v>344</v>
      </c>
      <c r="E202" s="27" t="s">
        <v>0</v>
      </c>
      <c r="F202" s="134"/>
      <c r="G202" s="142"/>
      <c r="H202" s="134"/>
      <c r="I202" s="143">
        <v>1</v>
      </c>
      <c r="J202" s="137">
        <f t="shared" si="9"/>
        <v>0</v>
      </c>
      <c r="K202" s="138">
        <f t="shared" si="10"/>
        <v>0</v>
      </c>
      <c r="L202" s="139"/>
      <c r="M202" s="129">
        <f t="shared" si="8"/>
        <v>1</v>
      </c>
      <c r="N202" s="129">
        <f t="shared" si="11"/>
        <v>0</v>
      </c>
      <c r="O202" s="24"/>
      <c r="P202" s="24"/>
      <c r="Q202" s="24"/>
      <c r="R202" s="24"/>
      <c r="S202" s="24"/>
      <c r="T202" s="24"/>
      <c r="U202" s="24"/>
      <c r="V202" s="24"/>
      <c r="W202" s="24"/>
      <c r="X202" s="24"/>
      <c r="Y202" s="24"/>
      <c r="Z202" s="24"/>
      <c r="AA202" s="24"/>
      <c r="AB202" s="24"/>
      <c r="AC202" s="24"/>
      <c r="AD202" s="24"/>
      <c r="AE202" s="24"/>
      <c r="AF202" s="24"/>
      <c r="AG202" s="24"/>
      <c r="AH202" s="24"/>
      <c r="AI202" s="24"/>
    </row>
    <row r="203" spans="2:35" ht="65.099999999999994" customHeight="1" x14ac:dyDescent="0.25">
      <c r="B203" s="27" t="s">
        <v>345</v>
      </c>
      <c r="C203" s="27" t="s">
        <v>346</v>
      </c>
      <c r="D203" s="28" t="s">
        <v>1347</v>
      </c>
      <c r="E203" s="27" t="s">
        <v>0</v>
      </c>
      <c r="F203" s="134"/>
      <c r="G203" s="142"/>
      <c r="H203" s="134"/>
      <c r="I203" s="143">
        <v>1</v>
      </c>
      <c r="J203" s="137">
        <f t="shared" si="9"/>
        <v>0</v>
      </c>
      <c r="K203" s="138">
        <f t="shared" si="10"/>
        <v>0</v>
      </c>
      <c r="L203" s="139"/>
      <c r="M203" s="129">
        <f t="shared" ref="M203:M266" si="12">IF(F203="Ja",0,1)</f>
        <v>1</v>
      </c>
      <c r="N203" s="129">
        <f t="shared" si="11"/>
        <v>0</v>
      </c>
      <c r="O203" s="24"/>
      <c r="P203" s="24"/>
      <c r="Q203" s="24"/>
      <c r="R203" s="24"/>
      <c r="S203" s="24"/>
      <c r="T203" s="24"/>
      <c r="U203" s="24"/>
      <c r="V203" s="24"/>
      <c r="W203" s="24"/>
      <c r="X203" s="24"/>
      <c r="Y203" s="24"/>
      <c r="Z203" s="24"/>
      <c r="AA203" s="24"/>
      <c r="AB203" s="24"/>
      <c r="AC203" s="24"/>
      <c r="AD203" s="24"/>
      <c r="AE203" s="24"/>
      <c r="AF203" s="24"/>
      <c r="AG203" s="24"/>
      <c r="AH203" s="24"/>
      <c r="AI203" s="24"/>
    </row>
    <row r="204" spans="2:35" ht="65.099999999999994" customHeight="1" x14ac:dyDescent="0.25">
      <c r="B204" s="27" t="s">
        <v>347</v>
      </c>
      <c r="C204" s="27" t="s">
        <v>346</v>
      </c>
      <c r="D204" s="28" t="s">
        <v>348</v>
      </c>
      <c r="E204" s="27" t="s">
        <v>0</v>
      </c>
      <c r="F204" s="134"/>
      <c r="G204" s="142"/>
      <c r="H204" s="134"/>
      <c r="I204" s="143">
        <v>1</v>
      </c>
      <c r="J204" s="137">
        <f t="shared" ref="J204:J267" si="13">IF(F204="Ja",IF(H204="Ja",I204,0),0)</f>
        <v>0</v>
      </c>
      <c r="K204" s="138">
        <f t="shared" ref="K204:K267" si="14">IF(F204="Ja",IF(H204="Ja",G204,G204),0)</f>
        <v>0</v>
      </c>
      <c r="L204" s="139"/>
      <c r="M204" s="129">
        <f t="shared" si="12"/>
        <v>1</v>
      </c>
      <c r="N204" s="129">
        <f t="shared" ref="N204:N267" si="15">IF(AND(F204="Ja",H204=""),1,0)</f>
        <v>0</v>
      </c>
      <c r="O204" s="24"/>
      <c r="P204" s="24"/>
      <c r="Q204" s="24"/>
      <c r="R204" s="24"/>
      <c r="S204" s="24"/>
      <c r="T204" s="24"/>
      <c r="U204" s="24"/>
      <c r="V204" s="24"/>
      <c r="W204" s="24"/>
      <c r="X204" s="24"/>
      <c r="Y204" s="24"/>
      <c r="Z204" s="24"/>
      <c r="AA204" s="24"/>
      <c r="AB204" s="24"/>
      <c r="AC204" s="24"/>
      <c r="AD204" s="24"/>
      <c r="AE204" s="24"/>
      <c r="AF204" s="24"/>
      <c r="AG204" s="24"/>
      <c r="AH204" s="24"/>
      <c r="AI204" s="24"/>
    </row>
    <row r="205" spans="2:35" ht="65.099999999999994" customHeight="1" x14ac:dyDescent="0.25">
      <c r="B205" s="27" t="s">
        <v>349</v>
      </c>
      <c r="C205" s="27" t="s">
        <v>304</v>
      </c>
      <c r="D205" s="28" t="s">
        <v>350</v>
      </c>
      <c r="E205" s="27" t="s">
        <v>1377</v>
      </c>
      <c r="F205" s="134"/>
      <c r="G205" s="140">
        <v>7.2129221732745963</v>
      </c>
      <c r="H205" s="134"/>
      <c r="I205" s="143">
        <v>1</v>
      </c>
      <c r="J205" s="137">
        <f t="shared" si="13"/>
        <v>0</v>
      </c>
      <c r="K205" s="138">
        <f t="shared" si="14"/>
        <v>0</v>
      </c>
      <c r="L205" s="139"/>
      <c r="M205" s="141">
        <f>IF(OR(F205="Ja",F205="Nej"),0,1)</f>
        <v>1</v>
      </c>
      <c r="N205" s="129">
        <f t="shared" si="15"/>
        <v>0</v>
      </c>
      <c r="O205" s="24"/>
      <c r="P205" s="24"/>
      <c r="Q205" s="24"/>
      <c r="R205" s="24"/>
      <c r="S205" s="24"/>
      <c r="T205" s="24"/>
      <c r="U205" s="24"/>
      <c r="V205" s="24"/>
      <c r="W205" s="24"/>
      <c r="X205" s="24"/>
      <c r="Y205" s="24"/>
      <c r="Z205" s="24"/>
      <c r="AA205" s="24"/>
      <c r="AB205" s="24"/>
      <c r="AC205" s="24"/>
      <c r="AD205" s="24"/>
      <c r="AE205" s="24"/>
      <c r="AF205" s="24"/>
      <c r="AG205" s="24"/>
      <c r="AH205" s="24"/>
      <c r="AI205" s="24"/>
    </row>
    <row r="206" spans="2:35" ht="65.099999999999994" customHeight="1" x14ac:dyDescent="0.25">
      <c r="B206" s="27" t="s">
        <v>351</v>
      </c>
      <c r="C206" s="27" t="s">
        <v>304</v>
      </c>
      <c r="D206" s="28" t="s">
        <v>1393</v>
      </c>
      <c r="E206" s="27" t="s">
        <v>1377</v>
      </c>
      <c r="F206" s="134"/>
      <c r="G206" s="174">
        <v>14.425844346549193</v>
      </c>
      <c r="H206" s="134"/>
      <c r="I206" s="143">
        <v>1</v>
      </c>
      <c r="J206" s="137">
        <f t="shared" si="13"/>
        <v>0</v>
      </c>
      <c r="K206" s="138">
        <f t="shared" si="14"/>
        <v>0</v>
      </c>
      <c r="L206" s="139"/>
      <c r="M206" s="141">
        <f>IF(OR(F206="Ja",F206="Nej"),0,1)</f>
        <v>1</v>
      </c>
      <c r="N206" s="129">
        <f t="shared" si="15"/>
        <v>0</v>
      </c>
      <c r="O206" s="24"/>
      <c r="P206" s="24"/>
      <c r="Q206" s="24"/>
      <c r="R206" s="24"/>
      <c r="S206" s="24"/>
      <c r="T206" s="24"/>
      <c r="U206" s="24"/>
      <c r="V206" s="24"/>
      <c r="W206" s="24"/>
      <c r="X206" s="24"/>
      <c r="Y206" s="24"/>
      <c r="Z206" s="24"/>
      <c r="AA206" s="24"/>
      <c r="AB206" s="24"/>
      <c r="AC206" s="24"/>
      <c r="AD206" s="24"/>
      <c r="AE206" s="24"/>
      <c r="AF206" s="24"/>
      <c r="AG206" s="24"/>
      <c r="AH206" s="24"/>
      <c r="AI206" s="24"/>
    </row>
    <row r="207" spans="2:35" ht="122.25" customHeight="1" x14ac:dyDescent="0.25">
      <c r="B207" s="27" t="s">
        <v>352</v>
      </c>
      <c r="C207" s="27" t="s">
        <v>304</v>
      </c>
      <c r="D207" s="28" t="s">
        <v>353</v>
      </c>
      <c r="E207" s="27" t="s">
        <v>0</v>
      </c>
      <c r="F207" s="134"/>
      <c r="G207" s="142"/>
      <c r="H207" s="134"/>
      <c r="I207" s="143">
        <v>1</v>
      </c>
      <c r="J207" s="137">
        <f t="shared" si="13"/>
        <v>0</v>
      </c>
      <c r="K207" s="138">
        <f t="shared" si="14"/>
        <v>0</v>
      </c>
      <c r="L207" s="139"/>
      <c r="M207" s="129">
        <f t="shared" si="12"/>
        <v>1</v>
      </c>
      <c r="N207" s="129">
        <f t="shared" si="15"/>
        <v>0</v>
      </c>
      <c r="O207" s="24"/>
      <c r="P207" s="24"/>
      <c r="Q207" s="24"/>
      <c r="R207" s="24"/>
      <c r="S207" s="24"/>
      <c r="T207" s="24"/>
      <c r="U207" s="24"/>
      <c r="V207" s="24"/>
      <c r="W207" s="24"/>
      <c r="X207" s="24"/>
      <c r="Y207" s="24"/>
      <c r="Z207" s="24"/>
      <c r="AA207" s="24"/>
      <c r="AB207" s="24"/>
      <c r="AC207" s="24"/>
      <c r="AD207" s="24"/>
      <c r="AE207" s="24"/>
      <c r="AF207" s="24"/>
      <c r="AG207" s="24"/>
      <c r="AH207" s="24"/>
      <c r="AI207" s="24"/>
    </row>
    <row r="208" spans="2:35" ht="65.099999999999994" customHeight="1" x14ac:dyDescent="0.25">
      <c r="B208" s="27" t="s">
        <v>354</v>
      </c>
      <c r="C208" s="27" t="s">
        <v>304</v>
      </c>
      <c r="D208" s="28" t="s">
        <v>355</v>
      </c>
      <c r="E208" s="27" t="s">
        <v>1377</v>
      </c>
      <c r="F208" s="134"/>
      <c r="G208" s="140">
        <v>7.2129221732745963</v>
      </c>
      <c r="H208" s="134"/>
      <c r="I208" s="143">
        <v>1</v>
      </c>
      <c r="J208" s="137">
        <f t="shared" si="13"/>
        <v>0</v>
      </c>
      <c r="K208" s="138">
        <f t="shared" si="14"/>
        <v>0</v>
      </c>
      <c r="L208" s="139"/>
      <c r="M208" s="141">
        <f>IF(OR(F208="Ja",F208="Nej"),0,1)</f>
        <v>1</v>
      </c>
      <c r="N208" s="129">
        <f t="shared" si="15"/>
        <v>0</v>
      </c>
      <c r="O208" s="24"/>
      <c r="P208" s="24"/>
      <c r="Q208" s="24"/>
      <c r="R208" s="24"/>
      <c r="S208" s="24"/>
      <c r="T208" s="24"/>
      <c r="U208" s="24"/>
      <c r="V208" s="24"/>
      <c r="W208" s="24"/>
      <c r="X208" s="24"/>
      <c r="Y208" s="24"/>
      <c r="Z208" s="24"/>
      <c r="AA208" s="24"/>
      <c r="AB208" s="24"/>
      <c r="AC208" s="24"/>
      <c r="AD208" s="24"/>
      <c r="AE208" s="24"/>
      <c r="AF208" s="24"/>
      <c r="AG208" s="24"/>
      <c r="AH208" s="24"/>
      <c r="AI208" s="24"/>
    </row>
    <row r="209" spans="2:35" ht="65.099999999999994" customHeight="1" x14ac:dyDescent="0.25">
      <c r="B209" s="27" t="s">
        <v>356</v>
      </c>
      <c r="C209" s="27" t="s">
        <v>304</v>
      </c>
      <c r="D209" s="28" t="s">
        <v>357</v>
      </c>
      <c r="E209" s="27" t="s">
        <v>0</v>
      </c>
      <c r="F209" s="134"/>
      <c r="G209" s="142"/>
      <c r="H209" s="134"/>
      <c r="I209" s="143">
        <v>1</v>
      </c>
      <c r="J209" s="137">
        <f t="shared" si="13"/>
        <v>0</v>
      </c>
      <c r="K209" s="138">
        <f t="shared" si="14"/>
        <v>0</v>
      </c>
      <c r="L209" s="139"/>
      <c r="M209" s="129">
        <f t="shared" si="12"/>
        <v>1</v>
      </c>
      <c r="N209" s="129">
        <f t="shared" si="15"/>
        <v>0</v>
      </c>
      <c r="O209" s="24"/>
      <c r="P209" s="24"/>
      <c r="Q209" s="24"/>
      <c r="R209" s="24"/>
      <c r="S209" s="24"/>
      <c r="T209" s="24"/>
      <c r="U209" s="24"/>
      <c r="V209" s="24"/>
      <c r="W209" s="24"/>
      <c r="X209" s="24"/>
      <c r="Y209" s="24"/>
      <c r="Z209" s="24"/>
      <c r="AA209" s="24"/>
      <c r="AB209" s="24"/>
      <c r="AC209" s="24"/>
      <c r="AD209" s="24"/>
      <c r="AE209" s="24"/>
      <c r="AF209" s="24"/>
      <c r="AG209" s="24"/>
      <c r="AH209" s="24"/>
      <c r="AI209" s="24"/>
    </row>
    <row r="210" spans="2:35" ht="65.099999999999994" customHeight="1" x14ac:dyDescent="0.25">
      <c r="B210" s="27" t="s">
        <v>358</v>
      </c>
      <c r="C210" s="27" t="s">
        <v>304</v>
      </c>
      <c r="D210" s="28" t="s">
        <v>359</v>
      </c>
      <c r="E210" s="27" t="s">
        <v>0</v>
      </c>
      <c r="F210" s="134"/>
      <c r="G210" s="142"/>
      <c r="H210" s="134"/>
      <c r="I210" s="143">
        <v>1</v>
      </c>
      <c r="J210" s="137">
        <f t="shared" si="13"/>
        <v>0</v>
      </c>
      <c r="K210" s="138">
        <f t="shared" si="14"/>
        <v>0</v>
      </c>
      <c r="L210" s="139"/>
      <c r="M210" s="129">
        <f t="shared" si="12"/>
        <v>1</v>
      </c>
      <c r="N210" s="129">
        <f t="shared" si="15"/>
        <v>0</v>
      </c>
      <c r="O210" s="24"/>
      <c r="P210" s="24"/>
      <c r="Q210" s="24"/>
      <c r="R210" s="24"/>
      <c r="S210" s="24"/>
      <c r="T210" s="24"/>
      <c r="U210" s="24"/>
      <c r="V210" s="24"/>
      <c r="W210" s="24"/>
      <c r="X210" s="24"/>
      <c r="Y210" s="24"/>
      <c r="Z210" s="24"/>
      <c r="AA210" s="24"/>
      <c r="AB210" s="24"/>
      <c r="AC210" s="24"/>
      <c r="AD210" s="24"/>
      <c r="AE210" s="24"/>
      <c r="AF210" s="24"/>
      <c r="AG210" s="24"/>
      <c r="AH210" s="24"/>
      <c r="AI210" s="24"/>
    </row>
    <row r="211" spans="2:35" ht="65.099999999999994" customHeight="1" x14ac:dyDescent="0.25">
      <c r="B211" s="27" t="s">
        <v>360</v>
      </c>
      <c r="C211" s="27" t="s">
        <v>304</v>
      </c>
      <c r="D211" s="28" t="s">
        <v>361</v>
      </c>
      <c r="E211" s="27" t="s">
        <v>0</v>
      </c>
      <c r="F211" s="134"/>
      <c r="G211" s="142"/>
      <c r="H211" s="134"/>
      <c r="I211" s="143">
        <v>1</v>
      </c>
      <c r="J211" s="137">
        <f t="shared" si="13"/>
        <v>0</v>
      </c>
      <c r="K211" s="138">
        <f t="shared" si="14"/>
        <v>0</v>
      </c>
      <c r="L211" s="139"/>
      <c r="M211" s="129">
        <f t="shared" si="12"/>
        <v>1</v>
      </c>
      <c r="N211" s="129">
        <f t="shared" si="15"/>
        <v>0</v>
      </c>
      <c r="O211" s="24"/>
      <c r="P211" s="24"/>
      <c r="Q211" s="24"/>
      <c r="R211" s="24"/>
      <c r="S211" s="24"/>
      <c r="T211" s="24"/>
      <c r="U211" s="24"/>
      <c r="V211" s="24"/>
      <c r="W211" s="24"/>
      <c r="X211" s="24"/>
      <c r="Y211" s="24"/>
      <c r="Z211" s="24"/>
      <c r="AA211" s="24"/>
      <c r="AB211" s="24"/>
      <c r="AC211" s="24"/>
      <c r="AD211" s="24"/>
      <c r="AE211" s="24"/>
      <c r="AF211" s="24"/>
      <c r="AG211" s="24"/>
      <c r="AH211" s="24"/>
      <c r="AI211" s="24"/>
    </row>
    <row r="212" spans="2:35" ht="65.099999999999994" customHeight="1" x14ac:dyDescent="0.25">
      <c r="B212" s="27" t="s">
        <v>362</v>
      </c>
      <c r="C212" s="27" t="s">
        <v>304</v>
      </c>
      <c r="D212" s="28" t="s">
        <v>363</v>
      </c>
      <c r="E212" s="27" t="s">
        <v>0</v>
      </c>
      <c r="F212" s="134"/>
      <c r="G212" s="142"/>
      <c r="H212" s="134"/>
      <c r="I212" s="143">
        <v>1</v>
      </c>
      <c r="J212" s="137">
        <f t="shared" si="13"/>
        <v>0</v>
      </c>
      <c r="K212" s="138">
        <f t="shared" si="14"/>
        <v>0</v>
      </c>
      <c r="L212" s="139"/>
      <c r="M212" s="129">
        <f t="shared" si="12"/>
        <v>1</v>
      </c>
      <c r="N212" s="129">
        <f t="shared" si="15"/>
        <v>0</v>
      </c>
      <c r="O212" s="24"/>
      <c r="P212" s="24"/>
      <c r="Q212" s="24"/>
      <c r="R212" s="24"/>
      <c r="S212" s="24"/>
      <c r="T212" s="24"/>
      <c r="U212" s="24"/>
      <c r="V212" s="24"/>
      <c r="W212" s="24"/>
      <c r="X212" s="24"/>
      <c r="Y212" s="24"/>
      <c r="Z212" s="24"/>
      <c r="AA212" s="24"/>
      <c r="AB212" s="24"/>
      <c r="AC212" s="24"/>
      <c r="AD212" s="24"/>
      <c r="AE212" s="24"/>
      <c r="AF212" s="24"/>
      <c r="AG212" s="24"/>
      <c r="AH212" s="24"/>
      <c r="AI212" s="24"/>
    </row>
    <row r="213" spans="2:35" ht="65.099999999999994" customHeight="1" x14ac:dyDescent="0.25">
      <c r="B213" s="27" t="s">
        <v>364</v>
      </c>
      <c r="C213" s="27" t="s">
        <v>304</v>
      </c>
      <c r="D213" s="28" t="s">
        <v>365</v>
      </c>
      <c r="E213" s="27" t="s">
        <v>0</v>
      </c>
      <c r="F213" s="134"/>
      <c r="G213" s="142"/>
      <c r="H213" s="134"/>
      <c r="I213" s="143">
        <v>1</v>
      </c>
      <c r="J213" s="137">
        <f t="shared" si="13"/>
        <v>0</v>
      </c>
      <c r="K213" s="138">
        <f t="shared" si="14"/>
        <v>0</v>
      </c>
      <c r="L213" s="139"/>
      <c r="M213" s="129">
        <f t="shared" si="12"/>
        <v>1</v>
      </c>
      <c r="N213" s="129">
        <f t="shared" si="15"/>
        <v>0</v>
      </c>
      <c r="O213" s="24"/>
      <c r="P213" s="24"/>
      <c r="Q213" s="24"/>
      <c r="R213" s="24"/>
      <c r="S213" s="24"/>
      <c r="T213" s="24"/>
      <c r="U213" s="24"/>
      <c r="V213" s="24"/>
      <c r="W213" s="24"/>
      <c r="X213" s="24"/>
      <c r="Y213" s="24"/>
      <c r="Z213" s="24"/>
      <c r="AA213" s="24"/>
      <c r="AB213" s="24"/>
      <c r="AC213" s="24"/>
      <c r="AD213" s="24"/>
      <c r="AE213" s="24"/>
      <c r="AF213" s="24"/>
      <c r="AG213" s="24"/>
      <c r="AH213" s="24"/>
      <c r="AI213" s="24"/>
    </row>
    <row r="214" spans="2:35" ht="65.099999999999994" customHeight="1" x14ac:dyDescent="0.25">
      <c r="B214" s="27" t="s">
        <v>366</v>
      </c>
      <c r="C214" s="27" t="s">
        <v>304</v>
      </c>
      <c r="D214" s="28" t="s">
        <v>1348</v>
      </c>
      <c r="E214" s="27" t="s">
        <v>1377</v>
      </c>
      <c r="F214" s="134"/>
      <c r="G214" s="174">
        <v>3.6064610866372981</v>
      </c>
      <c r="H214" s="134"/>
      <c r="I214" s="143">
        <v>1</v>
      </c>
      <c r="J214" s="137">
        <f t="shared" si="13"/>
        <v>0</v>
      </c>
      <c r="K214" s="138">
        <f t="shared" si="14"/>
        <v>0</v>
      </c>
      <c r="L214" s="139"/>
      <c r="M214" s="141">
        <f>IF(OR(F214="Ja",F214="Nej"),0,1)</f>
        <v>1</v>
      </c>
      <c r="N214" s="129">
        <f t="shared" si="15"/>
        <v>0</v>
      </c>
      <c r="O214" s="24"/>
      <c r="P214" s="24"/>
      <c r="Q214" s="24"/>
      <c r="R214" s="24"/>
      <c r="S214" s="24"/>
      <c r="T214" s="24"/>
      <c r="U214" s="24"/>
      <c r="V214" s="24"/>
      <c r="W214" s="24"/>
      <c r="X214" s="24"/>
      <c r="Y214" s="24"/>
      <c r="Z214" s="24"/>
      <c r="AA214" s="24"/>
      <c r="AB214" s="24"/>
      <c r="AC214" s="24"/>
      <c r="AD214" s="24"/>
      <c r="AE214" s="24"/>
      <c r="AF214" s="24"/>
      <c r="AG214" s="24"/>
      <c r="AH214" s="24"/>
      <c r="AI214" s="24"/>
    </row>
    <row r="215" spans="2:35" ht="65.099999999999994" customHeight="1" x14ac:dyDescent="0.25">
      <c r="B215" s="27" t="s">
        <v>367</v>
      </c>
      <c r="C215" s="27" t="s">
        <v>304</v>
      </c>
      <c r="D215" s="28" t="s">
        <v>368</v>
      </c>
      <c r="E215" s="27" t="s">
        <v>0</v>
      </c>
      <c r="F215" s="134"/>
      <c r="G215" s="142"/>
      <c r="H215" s="134"/>
      <c r="I215" s="143">
        <v>1</v>
      </c>
      <c r="J215" s="137">
        <f t="shared" si="13"/>
        <v>0</v>
      </c>
      <c r="K215" s="138">
        <f t="shared" si="14"/>
        <v>0</v>
      </c>
      <c r="L215" s="139"/>
      <c r="M215" s="129">
        <f t="shared" si="12"/>
        <v>1</v>
      </c>
      <c r="N215" s="129">
        <f t="shared" si="15"/>
        <v>0</v>
      </c>
      <c r="O215" s="24"/>
      <c r="P215" s="24"/>
      <c r="Q215" s="24"/>
      <c r="R215" s="24"/>
      <c r="S215" s="24"/>
      <c r="T215" s="24"/>
      <c r="U215" s="24"/>
      <c r="V215" s="24"/>
      <c r="W215" s="24"/>
      <c r="X215" s="24"/>
      <c r="Y215" s="24"/>
      <c r="Z215" s="24"/>
      <c r="AA215" s="24"/>
      <c r="AB215" s="24"/>
      <c r="AC215" s="24"/>
      <c r="AD215" s="24"/>
      <c r="AE215" s="24"/>
      <c r="AF215" s="24"/>
      <c r="AG215" s="24"/>
      <c r="AH215" s="24"/>
      <c r="AI215" s="24"/>
    </row>
    <row r="216" spans="2:35" ht="65.099999999999994" customHeight="1" x14ac:dyDescent="0.25">
      <c r="B216" s="27" t="s">
        <v>369</v>
      </c>
      <c r="C216" s="27" t="s">
        <v>304</v>
      </c>
      <c r="D216" s="28" t="s">
        <v>1394</v>
      </c>
      <c r="E216" s="27" t="s">
        <v>0</v>
      </c>
      <c r="F216" s="134"/>
      <c r="G216" s="142"/>
      <c r="H216" s="134"/>
      <c r="I216" s="143">
        <v>1</v>
      </c>
      <c r="J216" s="137">
        <f t="shared" si="13"/>
        <v>0</v>
      </c>
      <c r="K216" s="138">
        <f t="shared" si="14"/>
        <v>0</v>
      </c>
      <c r="L216" s="139"/>
      <c r="M216" s="129">
        <f t="shared" si="12"/>
        <v>1</v>
      </c>
      <c r="N216" s="129">
        <f t="shared" si="15"/>
        <v>0</v>
      </c>
      <c r="O216" s="24"/>
      <c r="P216" s="24"/>
      <c r="Q216" s="24"/>
      <c r="R216" s="24"/>
      <c r="S216" s="24"/>
      <c r="T216" s="24"/>
      <c r="U216" s="24"/>
      <c r="V216" s="24"/>
      <c r="W216" s="24"/>
      <c r="X216" s="24"/>
      <c r="Y216" s="24"/>
      <c r="Z216" s="24"/>
      <c r="AA216" s="24"/>
      <c r="AB216" s="24"/>
      <c r="AC216" s="24"/>
      <c r="AD216" s="24"/>
      <c r="AE216" s="24"/>
      <c r="AF216" s="24"/>
      <c r="AG216" s="24"/>
      <c r="AH216" s="24"/>
      <c r="AI216" s="24"/>
    </row>
    <row r="217" spans="2:35" ht="75" customHeight="1" x14ac:dyDescent="0.25">
      <c r="B217" s="27" t="s">
        <v>370</v>
      </c>
      <c r="C217" s="27" t="s">
        <v>304</v>
      </c>
      <c r="D217" s="28" t="s">
        <v>371</v>
      </c>
      <c r="E217" s="27" t="s">
        <v>0</v>
      </c>
      <c r="F217" s="134"/>
      <c r="G217" s="142"/>
      <c r="H217" s="134"/>
      <c r="I217" s="143">
        <v>1</v>
      </c>
      <c r="J217" s="137">
        <f t="shared" si="13"/>
        <v>0</v>
      </c>
      <c r="K217" s="138">
        <f t="shared" si="14"/>
        <v>0</v>
      </c>
      <c r="L217" s="139"/>
      <c r="M217" s="129">
        <f t="shared" si="12"/>
        <v>1</v>
      </c>
      <c r="N217" s="129">
        <f t="shared" si="15"/>
        <v>0</v>
      </c>
      <c r="O217" s="24"/>
      <c r="P217" s="24"/>
      <c r="Q217" s="24"/>
      <c r="R217" s="24"/>
      <c r="S217" s="24"/>
      <c r="T217" s="24"/>
      <c r="U217" s="24"/>
      <c r="V217" s="24"/>
      <c r="W217" s="24"/>
      <c r="X217" s="24"/>
      <c r="Y217" s="24"/>
      <c r="Z217" s="24"/>
      <c r="AA217" s="24"/>
      <c r="AB217" s="24"/>
      <c r="AC217" s="24"/>
      <c r="AD217" s="24"/>
      <c r="AE217" s="24"/>
      <c r="AF217" s="24"/>
      <c r="AG217" s="24"/>
      <c r="AH217" s="24"/>
      <c r="AI217" s="24"/>
    </row>
    <row r="218" spans="2:35" ht="65.099999999999994" customHeight="1" x14ac:dyDescent="0.25">
      <c r="B218" s="27" t="s">
        <v>372</v>
      </c>
      <c r="C218" s="27" t="s">
        <v>304</v>
      </c>
      <c r="D218" s="28" t="s">
        <v>373</v>
      </c>
      <c r="E218" s="27" t="s">
        <v>0</v>
      </c>
      <c r="F218" s="134"/>
      <c r="G218" s="142"/>
      <c r="H218" s="134"/>
      <c r="I218" s="143">
        <v>1</v>
      </c>
      <c r="J218" s="137">
        <f t="shared" si="13"/>
        <v>0</v>
      </c>
      <c r="K218" s="138">
        <f t="shared" si="14"/>
        <v>0</v>
      </c>
      <c r="L218" s="139"/>
      <c r="M218" s="129">
        <f t="shared" si="12"/>
        <v>1</v>
      </c>
      <c r="N218" s="129">
        <f t="shared" si="15"/>
        <v>0</v>
      </c>
      <c r="O218" s="24"/>
      <c r="P218" s="24"/>
      <c r="Q218" s="24"/>
      <c r="R218" s="24"/>
      <c r="S218" s="24"/>
      <c r="T218" s="24"/>
      <c r="U218" s="24"/>
      <c r="V218" s="24"/>
      <c r="W218" s="24"/>
      <c r="X218" s="24"/>
      <c r="Y218" s="24"/>
      <c r="Z218" s="24"/>
      <c r="AA218" s="24"/>
      <c r="AB218" s="24"/>
      <c r="AC218" s="24"/>
      <c r="AD218" s="24"/>
      <c r="AE218" s="24"/>
      <c r="AF218" s="24"/>
      <c r="AG218" s="24"/>
      <c r="AH218" s="24"/>
      <c r="AI218" s="24"/>
    </row>
    <row r="219" spans="2:35" ht="65.099999999999994" customHeight="1" x14ac:dyDescent="0.25">
      <c r="B219" s="27" t="s">
        <v>374</v>
      </c>
      <c r="C219" s="27" t="s">
        <v>304</v>
      </c>
      <c r="D219" s="28" t="s">
        <v>1297</v>
      </c>
      <c r="E219" s="27" t="s">
        <v>0</v>
      </c>
      <c r="F219" s="134"/>
      <c r="G219" s="142"/>
      <c r="H219" s="134"/>
      <c r="I219" s="143">
        <v>1</v>
      </c>
      <c r="J219" s="137">
        <f t="shared" si="13"/>
        <v>0</v>
      </c>
      <c r="K219" s="138">
        <f t="shared" si="14"/>
        <v>0</v>
      </c>
      <c r="L219" s="139"/>
      <c r="M219" s="129">
        <f t="shared" si="12"/>
        <v>1</v>
      </c>
      <c r="N219" s="129">
        <f t="shared" si="15"/>
        <v>0</v>
      </c>
      <c r="O219" s="24"/>
      <c r="P219" s="24"/>
      <c r="Q219" s="24"/>
      <c r="R219" s="24"/>
      <c r="S219" s="24"/>
      <c r="T219" s="24"/>
      <c r="U219" s="24"/>
      <c r="V219" s="24"/>
      <c r="W219" s="24"/>
      <c r="X219" s="24"/>
      <c r="Y219" s="24"/>
      <c r="Z219" s="24"/>
      <c r="AA219" s="24"/>
      <c r="AB219" s="24"/>
      <c r="AC219" s="24"/>
      <c r="AD219" s="24"/>
      <c r="AE219" s="24"/>
      <c r="AF219" s="24"/>
      <c r="AG219" s="24"/>
      <c r="AH219" s="24"/>
      <c r="AI219" s="24"/>
    </row>
    <row r="220" spans="2:35" ht="65.099999999999994" customHeight="1" x14ac:dyDescent="0.25">
      <c r="B220" s="29" t="s">
        <v>375</v>
      </c>
      <c r="C220" s="29" t="s">
        <v>304</v>
      </c>
      <c r="D220" s="30" t="s">
        <v>376</v>
      </c>
      <c r="E220" s="29" t="s">
        <v>1377</v>
      </c>
      <c r="F220" s="134"/>
      <c r="G220" s="175">
        <v>7.2129221732745963</v>
      </c>
      <c r="H220" s="134"/>
      <c r="I220" s="145">
        <v>1</v>
      </c>
      <c r="J220" s="146">
        <f t="shared" si="13"/>
        <v>0</v>
      </c>
      <c r="K220" s="147">
        <f t="shared" si="14"/>
        <v>0</v>
      </c>
      <c r="L220" s="139"/>
      <c r="M220" s="141">
        <f>IF(OR(F220="Ja",F220="Nej"),0,1)</f>
        <v>1</v>
      </c>
      <c r="N220" s="129">
        <f t="shared" si="15"/>
        <v>0</v>
      </c>
      <c r="O220" s="24"/>
      <c r="P220" s="24"/>
      <c r="Q220" s="24"/>
      <c r="R220" s="24"/>
      <c r="S220" s="24"/>
      <c r="T220" s="24"/>
      <c r="U220" s="24"/>
      <c r="V220" s="24"/>
      <c r="W220" s="24"/>
      <c r="X220" s="24"/>
      <c r="Y220" s="24"/>
      <c r="Z220" s="24"/>
      <c r="AA220" s="24"/>
      <c r="AB220" s="24"/>
      <c r="AC220" s="24"/>
      <c r="AD220" s="24"/>
      <c r="AE220" s="24"/>
      <c r="AF220" s="24"/>
      <c r="AG220" s="24"/>
      <c r="AH220" s="24"/>
      <c r="AI220" s="24"/>
    </row>
    <row r="221" spans="2:35" ht="44.25" customHeight="1" x14ac:dyDescent="0.25">
      <c r="B221" s="458" t="s">
        <v>574</v>
      </c>
      <c r="C221" s="458"/>
      <c r="D221" s="458" t="s">
        <v>575</v>
      </c>
      <c r="E221" s="458"/>
      <c r="F221" s="458"/>
      <c r="G221" s="458"/>
      <c r="H221" s="458"/>
      <c r="I221" s="458"/>
      <c r="J221" s="176" t="s">
        <v>1277</v>
      </c>
      <c r="K221" s="176" t="s">
        <v>1277</v>
      </c>
      <c r="L221" s="139"/>
      <c r="M221" s="129"/>
      <c r="N221" s="129"/>
      <c r="O221" s="24"/>
      <c r="P221" s="24"/>
      <c r="Q221" s="24"/>
      <c r="R221" s="24"/>
      <c r="S221" s="24"/>
      <c r="T221" s="24"/>
      <c r="U221" s="24"/>
      <c r="V221" s="24"/>
      <c r="W221" s="24"/>
      <c r="X221" s="24"/>
      <c r="Y221" s="24"/>
      <c r="Z221" s="24"/>
      <c r="AA221" s="24"/>
      <c r="AB221" s="24"/>
      <c r="AC221" s="24"/>
      <c r="AD221" s="24"/>
      <c r="AE221" s="24"/>
      <c r="AF221" s="24"/>
      <c r="AG221" s="24"/>
      <c r="AH221" s="24"/>
      <c r="AI221" s="24"/>
    </row>
    <row r="222" spans="2:35" ht="50.1" customHeight="1" x14ac:dyDescent="0.25">
      <c r="B222" s="31" t="s">
        <v>377</v>
      </c>
      <c r="C222" s="150" t="s">
        <v>1449</v>
      </c>
      <c r="D222" s="32" t="s">
        <v>378</v>
      </c>
      <c r="E222" s="31" t="s">
        <v>0</v>
      </c>
      <c r="F222" s="134"/>
      <c r="G222" s="162"/>
      <c r="H222" s="134"/>
      <c r="I222" s="163">
        <v>1</v>
      </c>
      <c r="J222" s="154">
        <f t="shared" si="13"/>
        <v>0</v>
      </c>
      <c r="K222" s="155">
        <f t="shared" si="14"/>
        <v>0</v>
      </c>
      <c r="L222" s="139"/>
      <c r="M222" s="129">
        <f t="shared" si="12"/>
        <v>1</v>
      </c>
      <c r="N222" s="129">
        <f t="shared" si="15"/>
        <v>0</v>
      </c>
      <c r="O222" s="24"/>
      <c r="P222" s="24"/>
      <c r="Q222" s="24"/>
      <c r="R222" s="24"/>
      <c r="S222" s="24"/>
      <c r="T222" s="24"/>
      <c r="U222" s="24"/>
      <c r="V222" s="24"/>
      <c r="W222" s="24"/>
      <c r="X222" s="24"/>
      <c r="Y222" s="24"/>
      <c r="Z222" s="24"/>
      <c r="AA222" s="24"/>
      <c r="AB222" s="24"/>
      <c r="AC222" s="24"/>
      <c r="AD222" s="24"/>
      <c r="AE222" s="24"/>
      <c r="AF222" s="24"/>
      <c r="AG222" s="24"/>
      <c r="AH222" s="24"/>
      <c r="AI222" s="24"/>
    </row>
    <row r="223" spans="2:35" ht="50.1" customHeight="1" x14ac:dyDescent="0.25">
      <c r="B223" s="27" t="s">
        <v>379</v>
      </c>
      <c r="C223" s="150" t="s">
        <v>1449</v>
      </c>
      <c r="D223" s="28" t="s">
        <v>380</v>
      </c>
      <c r="E223" s="27" t="s">
        <v>1377</v>
      </c>
      <c r="F223" s="134"/>
      <c r="G223" s="140">
        <v>7.2129221732745963</v>
      </c>
      <c r="H223" s="134"/>
      <c r="I223" s="143">
        <v>1</v>
      </c>
      <c r="J223" s="137">
        <f t="shared" si="13"/>
        <v>0</v>
      </c>
      <c r="K223" s="138">
        <f t="shared" si="14"/>
        <v>0</v>
      </c>
      <c r="L223" s="139"/>
      <c r="M223" s="141">
        <f>IF(OR(F223="Ja",F223="Nej"),0,1)</f>
        <v>1</v>
      </c>
      <c r="N223" s="129">
        <f t="shared" si="15"/>
        <v>0</v>
      </c>
      <c r="O223" s="24"/>
      <c r="P223" s="24"/>
      <c r="Q223" s="24"/>
      <c r="R223" s="24"/>
      <c r="S223" s="24"/>
      <c r="T223" s="24"/>
      <c r="U223" s="24"/>
      <c r="V223" s="24"/>
      <c r="W223" s="24"/>
      <c r="X223" s="24"/>
      <c r="Y223" s="24"/>
      <c r="Z223" s="24"/>
      <c r="AA223" s="24"/>
      <c r="AB223" s="24"/>
      <c r="AC223" s="24"/>
      <c r="AD223" s="24"/>
      <c r="AE223" s="24"/>
      <c r="AF223" s="24"/>
      <c r="AG223" s="24"/>
      <c r="AH223" s="24"/>
      <c r="AI223" s="24"/>
    </row>
    <row r="224" spans="2:35" ht="50.1" customHeight="1" x14ac:dyDescent="0.25">
      <c r="B224" s="27" t="s">
        <v>381</v>
      </c>
      <c r="C224" s="150" t="s">
        <v>1449</v>
      </c>
      <c r="D224" s="28" t="s">
        <v>382</v>
      </c>
      <c r="E224" s="27" t="s">
        <v>1377</v>
      </c>
      <c r="F224" s="134"/>
      <c r="G224" s="174">
        <v>14.425844346549193</v>
      </c>
      <c r="H224" s="134"/>
      <c r="I224" s="143">
        <v>1</v>
      </c>
      <c r="J224" s="137">
        <f t="shared" si="13"/>
        <v>0</v>
      </c>
      <c r="K224" s="138">
        <f t="shared" si="14"/>
        <v>0</v>
      </c>
      <c r="L224" s="139"/>
      <c r="M224" s="141">
        <f>IF(OR(F224="Ja",F224="Nej"),0,1)</f>
        <v>1</v>
      </c>
      <c r="N224" s="129">
        <f t="shared" si="15"/>
        <v>0</v>
      </c>
      <c r="O224" s="24"/>
      <c r="P224" s="24"/>
      <c r="Q224" s="24"/>
      <c r="R224" s="24"/>
      <c r="S224" s="24"/>
      <c r="T224" s="24"/>
      <c r="U224" s="24"/>
      <c r="V224" s="24"/>
      <c r="W224" s="24"/>
      <c r="X224" s="24"/>
      <c r="Y224" s="24"/>
      <c r="Z224" s="24"/>
      <c r="AA224" s="24"/>
      <c r="AB224" s="24"/>
      <c r="AC224" s="24"/>
      <c r="AD224" s="24"/>
      <c r="AE224" s="24"/>
      <c r="AF224" s="24"/>
      <c r="AG224" s="24"/>
      <c r="AH224" s="24"/>
      <c r="AI224" s="24"/>
    </row>
    <row r="225" spans="2:35" ht="50.1" customHeight="1" x14ac:dyDescent="0.25">
      <c r="B225" s="27" t="s">
        <v>383</v>
      </c>
      <c r="C225" s="150" t="s">
        <v>1449</v>
      </c>
      <c r="D225" s="28" t="s">
        <v>384</v>
      </c>
      <c r="E225" s="27" t="s">
        <v>0</v>
      </c>
      <c r="F225" s="134"/>
      <c r="G225" s="142"/>
      <c r="H225" s="134"/>
      <c r="I225" s="143">
        <v>1</v>
      </c>
      <c r="J225" s="137">
        <f t="shared" si="13"/>
        <v>0</v>
      </c>
      <c r="K225" s="138">
        <f t="shared" si="14"/>
        <v>0</v>
      </c>
      <c r="L225" s="139"/>
      <c r="M225" s="129">
        <f t="shared" si="12"/>
        <v>1</v>
      </c>
      <c r="N225" s="129">
        <f t="shared" si="15"/>
        <v>0</v>
      </c>
      <c r="O225" s="24"/>
      <c r="P225" s="24"/>
      <c r="Q225" s="24"/>
      <c r="R225" s="24"/>
      <c r="S225" s="24"/>
      <c r="T225" s="24"/>
      <c r="U225" s="24"/>
      <c r="V225" s="24"/>
      <c r="W225" s="24"/>
      <c r="X225" s="24"/>
      <c r="Y225" s="24"/>
      <c r="Z225" s="24"/>
      <c r="AA225" s="24"/>
      <c r="AB225" s="24"/>
      <c r="AC225" s="24"/>
      <c r="AD225" s="24"/>
      <c r="AE225" s="24"/>
      <c r="AF225" s="24"/>
      <c r="AG225" s="24"/>
      <c r="AH225" s="24"/>
      <c r="AI225" s="24"/>
    </row>
    <row r="226" spans="2:35" ht="50.1" customHeight="1" x14ac:dyDescent="0.25">
      <c r="B226" s="27" t="s">
        <v>385</v>
      </c>
      <c r="C226" s="150" t="s">
        <v>1449</v>
      </c>
      <c r="D226" s="28" t="s">
        <v>1395</v>
      </c>
      <c r="E226" s="27" t="s">
        <v>0</v>
      </c>
      <c r="F226" s="134"/>
      <c r="G226" s="142"/>
      <c r="H226" s="134"/>
      <c r="I226" s="143">
        <v>1</v>
      </c>
      <c r="J226" s="137">
        <f t="shared" si="13"/>
        <v>0</v>
      </c>
      <c r="K226" s="138">
        <f t="shared" si="14"/>
        <v>0</v>
      </c>
      <c r="L226" s="139"/>
      <c r="M226" s="129">
        <f t="shared" si="12"/>
        <v>1</v>
      </c>
      <c r="N226" s="129">
        <f t="shared" si="15"/>
        <v>0</v>
      </c>
      <c r="O226" s="24"/>
      <c r="P226" s="24"/>
      <c r="Q226" s="24"/>
      <c r="R226" s="24"/>
      <c r="S226" s="24"/>
      <c r="T226" s="24"/>
      <c r="U226" s="24"/>
      <c r="V226" s="24"/>
      <c r="W226" s="24"/>
      <c r="X226" s="24"/>
      <c r="Y226" s="24"/>
      <c r="Z226" s="24"/>
      <c r="AA226" s="24"/>
      <c r="AB226" s="24"/>
      <c r="AC226" s="24"/>
      <c r="AD226" s="24"/>
      <c r="AE226" s="24"/>
      <c r="AF226" s="24"/>
      <c r="AG226" s="24"/>
      <c r="AH226" s="24"/>
      <c r="AI226" s="24"/>
    </row>
    <row r="227" spans="2:35" ht="50.1" customHeight="1" x14ac:dyDescent="0.25">
      <c r="B227" s="27" t="s">
        <v>386</v>
      </c>
      <c r="C227" s="150" t="s">
        <v>1449</v>
      </c>
      <c r="D227" s="28" t="s">
        <v>387</v>
      </c>
      <c r="E227" s="27" t="s">
        <v>0</v>
      </c>
      <c r="F227" s="134"/>
      <c r="G227" s="142"/>
      <c r="H227" s="134"/>
      <c r="I227" s="143">
        <v>1</v>
      </c>
      <c r="J227" s="137">
        <f t="shared" si="13"/>
        <v>0</v>
      </c>
      <c r="K227" s="138">
        <f t="shared" si="14"/>
        <v>0</v>
      </c>
      <c r="L227" s="139"/>
      <c r="M227" s="129">
        <f t="shared" si="12"/>
        <v>1</v>
      </c>
      <c r="N227" s="129">
        <f t="shared" si="15"/>
        <v>0</v>
      </c>
      <c r="O227" s="24"/>
      <c r="P227" s="24"/>
      <c r="Q227" s="24"/>
      <c r="R227" s="24"/>
      <c r="S227" s="24"/>
      <c r="T227" s="24"/>
      <c r="U227" s="24"/>
      <c r="V227" s="24"/>
      <c r="W227" s="24"/>
      <c r="X227" s="24"/>
      <c r="Y227" s="24"/>
      <c r="Z227" s="24"/>
      <c r="AA227" s="24"/>
      <c r="AB227" s="24"/>
      <c r="AC227" s="24"/>
      <c r="AD227" s="24"/>
      <c r="AE227" s="24"/>
      <c r="AF227" s="24"/>
      <c r="AG227" s="24"/>
      <c r="AH227" s="24"/>
      <c r="AI227" s="24"/>
    </row>
    <row r="228" spans="2:35" ht="50.1" customHeight="1" x14ac:dyDescent="0.25">
      <c r="B228" s="27" t="s">
        <v>388</v>
      </c>
      <c r="C228" s="150" t="s">
        <v>1449</v>
      </c>
      <c r="D228" s="28" t="s">
        <v>389</v>
      </c>
      <c r="E228" s="27" t="s">
        <v>0</v>
      </c>
      <c r="F228" s="134"/>
      <c r="G228" s="142"/>
      <c r="H228" s="134"/>
      <c r="I228" s="143">
        <v>1</v>
      </c>
      <c r="J228" s="137">
        <f t="shared" si="13"/>
        <v>0</v>
      </c>
      <c r="K228" s="138">
        <f t="shared" si="14"/>
        <v>0</v>
      </c>
      <c r="L228" s="139"/>
      <c r="M228" s="129">
        <f t="shared" si="12"/>
        <v>1</v>
      </c>
      <c r="N228" s="129">
        <f t="shared" si="15"/>
        <v>0</v>
      </c>
      <c r="O228" s="24"/>
      <c r="P228" s="24"/>
      <c r="Q228" s="24"/>
      <c r="R228" s="24"/>
      <c r="S228" s="24"/>
      <c r="T228" s="24"/>
      <c r="U228" s="24"/>
      <c r="V228" s="24"/>
      <c r="W228" s="24"/>
      <c r="X228" s="24"/>
      <c r="Y228" s="24"/>
      <c r="Z228" s="24"/>
      <c r="AA228" s="24"/>
      <c r="AB228" s="24"/>
      <c r="AC228" s="24"/>
      <c r="AD228" s="24"/>
      <c r="AE228" s="24"/>
      <c r="AF228" s="24"/>
      <c r="AG228" s="24"/>
      <c r="AH228" s="24"/>
      <c r="AI228" s="24"/>
    </row>
    <row r="229" spans="2:35" ht="124.5" customHeight="1" x14ac:dyDescent="0.25">
      <c r="B229" s="27" t="s">
        <v>390</v>
      </c>
      <c r="C229" s="150" t="s">
        <v>1449</v>
      </c>
      <c r="D229" s="28" t="s">
        <v>391</v>
      </c>
      <c r="E229" s="27" t="s">
        <v>0</v>
      </c>
      <c r="F229" s="134"/>
      <c r="G229" s="142"/>
      <c r="H229" s="134"/>
      <c r="I229" s="143">
        <v>1</v>
      </c>
      <c r="J229" s="137">
        <f t="shared" si="13"/>
        <v>0</v>
      </c>
      <c r="K229" s="138">
        <f t="shared" si="14"/>
        <v>0</v>
      </c>
      <c r="L229" s="139"/>
      <c r="M229" s="129">
        <f t="shared" si="12"/>
        <v>1</v>
      </c>
      <c r="N229" s="129">
        <f t="shared" si="15"/>
        <v>0</v>
      </c>
      <c r="O229" s="24"/>
      <c r="P229" s="24"/>
      <c r="Q229" s="24"/>
      <c r="R229" s="24"/>
      <c r="S229" s="24"/>
      <c r="T229" s="24"/>
      <c r="U229" s="24"/>
      <c r="V229" s="24"/>
      <c r="W229" s="24"/>
      <c r="X229" s="24"/>
      <c r="Y229" s="24"/>
      <c r="Z229" s="24"/>
      <c r="AA229" s="24"/>
      <c r="AB229" s="24"/>
      <c r="AC229" s="24"/>
      <c r="AD229" s="24"/>
      <c r="AE229" s="24"/>
      <c r="AF229" s="24"/>
      <c r="AG229" s="24"/>
      <c r="AH229" s="24"/>
      <c r="AI229" s="24"/>
    </row>
    <row r="230" spans="2:35" ht="50.1" customHeight="1" x14ac:dyDescent="0.25">
      <c r="B230" s="27" t="s">
        <v>392</v>
      </c>
      <c r="C230" s="150" t="s">
        <v>1449</v>
      </c>
      <c r="D230" s="28" t="s">
        <v>1298</v>
      </c>
      <c r="E230" s="27" t="s">
        <v>0</v>
      </c>
      <c r="F230" s="134"/>
      <c r="G230" s="142"/>
      <c r="H230" s="134"/>
      <c r="I230" s="143">
        <v>1</v>
      </c>
      <c r="J230" s="137">
        <f t="shared" si="13"/>
        <v>0</v>
      </c>
      <c r="K230" s="138">
        <f t="shared" si="14"/>
        <v>0</v>
      </c>
      <c r="L230" s="139"/>
      <c r="M230" s="129">
        <f t="shared" si="12"/>
        <v>1</v>
      </c>
      <c r="N230" s="129">
        <f t="shared" si="15"/>
        <v>0</v>
      </c>
      <c r="O230" s="24"/>
      <c r="P230" s="24"/>
      <c r="Q230" s="24"/>
      <c r="R230" s="24"/>
      <c r="S230" s="24"/>
      <c r="T230" s="24"/>
      <c r="U230" s="24"/>
      <c r="V230" s="24"/>
      <c r="W230" s="24"/>
      <c r="X230" s="24"/>
      <c r="Y230" s="24"/>
      <c r="Z230" s="24"/>
      <c r="AA230" s="24"/>
      <c r="AB230" s="24"/>
      <c r="AC230" s="24"/>
      <c r="AD230" s="24"/>
      <c r="AE230" s="24"/>
      <c r="AF230" s="24"/>
      <c r="AG230" s="24"/>
      <c r="AH230" s="24"/>
      <c r="AI230" s="24"/>
    </row>
    <row r="231" spans="2:35" ht="53.25" customHeight="1" x14ac:dyDescent="0.25">
      <c r="B231" s="27" t="s">
        <v>393</v>
      </c>
      <c r="C231" s="150" t="s">
        <v>1449</v>
      </c>
      <c r="D231" s="28" t="s">
        <v>1349</v>
      </c>
      <c r="E231" s="27" t="s">
        <v>0</v>
      </c>
      <c r="F231" s="134"/>
      <c r="G231" s="142"/>
      <c r="H231" s="134"/>
      <c r="I231" s="143">
        <v>1</v>
      </c>
      <c r="J231" s="137">
        <f t="shared" si="13"/>
        <v>0</v>
      </c>
      <c r="K231" s="138">
        <f t="shared" si="14"/>
        <v>0</v>
      </c>
      <c r="L231" s="139"/>
      <c r="M231" s="129">
        <f t="shared" si="12"/>
        <v>1</v>
      </c>
      <c r="N231" s="129">
        <f t="shared" si="15"/>
        <v>0</v>
      </c>
      <c r="O231" s="24"/>
      <c r="P231" s="24"/>
      <c r="Q231" s="24"/>
      <c r="R231" s="24"/>
      <c r="S231" s="24"/>
      <c r="T231" s="24"/>
      <c r="U231" s="24"/>
      <c r="V231" s="24"/>
      <c r="W231" s="24"/>
      <c r="X231" s="24"/>
      <c r="Y231" s="24"/>
      <c r="Z231" s="24"/>
      <c r="AA231" s="24"/>
      <c r="AB231" s="24"/>
      <c r="AC231" s="24"/>
      <c r="AD231" s="24"/>
      <c r="AE231" s="24"/>
      <c r="AF231" s="24"/>
      <c r="AG231" s="24"/>
      <c r="AH231" s="24"/>
      <c r="AI231" s="24"/>
    </row>
    <row r="232" spans="2:35" ht="50.1" customHeight="1" x14ac:dyDescent="0.25">
      <c r="B232" s="27" t="s">
        <v>394</v>
      </c>
      <c r="C232" s="150" t="s">
        <v>1449</v>
      </c>
      <c r="D232" s="28" t="s">
        <v>395</v>
      </c>
      <c r="E232" s="27" t="s">
        <v>1377</v>
      </c>
      <c r="F232" s="134"/>
      <c r="G232" s="174">
        <v>14.425844346549193</v>
      </c>
      <c r="H232" s="134"/>
      <c r="I232" s="143">
        <v>1</v>
      </c>
      <c r="J232" s="137">
        <f t="shared" si="13"/>
        <v>0</v>
      </c>
      <c r="K232" s="138">
        <f t="shared" si="14"/>
        <v>0</v>
      </c>
      <c r="L232" s="139"/>
      <c r="M232" s="141">
        <f>IF(OR(F232="Ja",F232="Nej"),0,1)</f>
        <v>1</v>
      </c>
      <c r="N232" s="129">
        <f t="shared" si="15"/>
        <v>0</v>
      </c>
      <c r="O232" s="24"/>
      <c r="P232" s="24"/>
      <c r="Q232" s="24"/>
      <c r="R232" s="24"/>
      <c r="S232" s="24"/>
      <c r="T232" s="24"/>
      <c r="U232" s="24"/>
      <c r="V232" s="24"/>
      <c r="W232" s="24"/>
      <c r="X232" s="24"/>
      <c r="Y232" s="24"/>
      <c r="Z232" s="24"/>
      <c r="AA232" s="24"/>
      <c r="AB232" s="24"/>
      <c r="AC232" s="24"/>
      <c r="AD232" s="24"/>
      <c r="AE232" s="24"/>
      <c r="AF232" s="24"/>
      <c r="AG232" s="24"/>
      <c r="AH232" s="24"/>
      <c r="AI232" s="24"/>
    </row>
    <row r="233" spans="2:35" ht="50.1" customHeight="1" x14ac:dyDescent="0.25">
      <c r="B233" s="27" t="s">
        <v>396</v>
      </c>
      <c r="C233" s="150" t="s">
        <v>1449</v>
      </c>
      <c r="D233" s="28" t="s">
        <v>397</v>
      </c>
      <c r="E233" s="27" t="s">
        <v>1377</v>
      </c>
      <c r="F233" s="134"/>
      <c r="G233" s="174">
        <v>14.425844346549193</v>
      </c>
      <c r="H233" s="134"/>
      <c r="I233" s="143">
        <v>1</v>
      </c>
      <c r="J233" s="137">
        <f t="shared" si="13"/>
        <v>0</v>
      </c>
      <c r="K233" s="138">
        <f t="shared" si="14"/>
        <v>0</v>
      </c>
      <c r="L233" s="139"/>
      <c r="M233" s="141">
        <f>IF(OR(F233="Ja",F233="Nej"),0,1)</f>
        <v>1</v>
      </c>
      <c r="N233" s="129">
        <f t="shared" si="15"/>
        <v>0</v>
      </c>
      <c r="O233" s="24"/>
      <c r="P233" s="24"/>
      <c r="Q233" s="24"/>
      <c r="R233" s="24"/>
      <c r="S233" s="24"/>
      <c r="T233" s="24"/>
      <c r="U233" s="24"/>
      <c r="V233" s="24"/>
      <c r="W233" s="24"/>
      <c r="X233" s="24"/>
      <c r="Y233" s="24"/>
      <c r="Z233" s="24"/>
      <c r="AA233" s="24"/>
      <c r="AB233" s="24"/>
      <c r="AC233" s="24"/>
      <c r="AD233" s="24"/>
      <c r="AE233" s="24"/>
      <c r="AF233" s="24"/>
      <c r="AG233" s="24"/>
      <c r="AH233" s="24"/>
      <c r="AI233" s="24"/>
    </row>
    <row r="234" spans="2:35" ht="54.75" customHeight="1" x14ac:dyDescent="0.25">
      <c r="B234" s="27" t="s">
        <v>398</v>
      </c>
      <c r="C234" s="150" t="s">
        <v>1449</v>
      </c>
      <c r="D234" s="28" t="s">
        <v>399</v>
      </c>
      <c r="E234" s="27" t="s">
        <v>0</v>
      </c>
      <c r="F234" s="134"/>
      <c r="G234" s="142"/>
      <c r="H234" s="134"/>
      <c r="I234" s="143">
        <v>1</v>
      </c>
      <c r="J234" s="137">
        <f t="shared" si="13"/>
        <v>0</v>
      </c>
      <c r="K234" s="138">
        <f t="shared" si="14"/>
        <v>0</v>
      </c>
      <c r="L234" s="139"/>
      <c r="M234" s="129">
        <f t="shared" si="12"/>
        <v>1</v>
      </c>
      <c r="N234" s="129">
        <f t="shared" si="15"/>
        <v>0</v>
      </c>
      <c r="O234" s="24"/>
      <c r="P234" s="24"/>
      <c r="Q234" s="24"/>
      <c r="R234" s="24"/>
      <c r="S234" s="24"/>
      <c r="T234" s="24"/>
      <c r="U234" s="24"/>
      <c r="V234" s="24"/>
      <c r="W234" s="24"/>
      <c r="X234" s="24"/>
      <c r="Y234" s="24"/>
      <c r="Z234" s="24"/>
      <c r="AA234" s="24"/>
      <c r="AB234" s="24"/>
      <c r="AC234" s="24"/>
      <c r="AD234" s="24"/>
      <c r="AE234" s="24"/>
      <c r="AF234" s="24"/>
      <c r="AG234" s="24"/>
      <c r="AH234" s="24"/>
      <c r="AI234" s="24"/>
    </row>
    <row r="235" spans="2:35" ht="71.25" customHeight="1" x14ac:dyDescent="0.25">
      <c r="B235" s="27" t="s">
        <v>400</v>
      </c>
      <c r="C235" s="150" t="s">
        <v>1449</v>
      </c>
      <c r="D235" s="28" t="s">
        <v>1463</v>
      </c>
      <c r="E235" s="27" t="s">
        <v>0</v>
      </c>
      <c r="F235" s="134"/>
      <c r="G235" s="142"/>
      <c r="H235" s="134"/>
      <c r="I235" s="143">
        <v>1</v>
      </c>
      <c r="J235" s="137">
        <f t="shared" si="13"/>
        <v>0</v>
      </c>
      <c r="K235" s="138">
        <f t="shared" si="14"/>
        <v>0</v>
      </c>
      <c r="L235" s="139"/>
      <c r="M235" s="129">
        <f t="shared" si="12"/>
        <v>1</v>
      </c>
      <c r="N235" s="129">
        <f t="shared" si="15"/>
        <v>0</v>
      </c>
      <c r="O235" s="24"/>
      <c r="P235" s="24"/>
      <c r="Q235" s="24"/>
      <c r="R235" s="24"/>
      <c r="S235" s="24"/>
      <c r="T235" s="24"/>
      <c r="U235" s="24"/>
      <c r="V235" s="24"/>
      <c r="W235" s="24"/>
      <c r="X235" s="24"/>
      <c r="Y235" s="24"/>
      <c r="Z235" s="24"/>
      <c r="AA235" s="24"/>
      <c r="AB235" s="24"/>
      <c r="AC235" s="24"/>
      <c r="AD235" s="24"/>
      <c r="AE235" s="24"/>
      <c r="AF235" s="24"/>
      <c r="AG235" s="24"/>
      <c r="AH235" s="24"/>
      <c r="AI235" s="24"/>
    </row>
    <row r="236" spans="2:35" ht="50.1" customHeight="1" x14ac:dyDescent="0.25">
      <c r="B236" s="27" t="s">
        <v>401</v>
      </c>
      <c r="C236" s="150" t="s">
        <v>1449</v>
      </c>
      <c r="D236" s="28" t="s">
        <v>402</v>
      </c>
      <c r="E236" s="27" t="s">
        <v>1377</v>
      </c>
      <c r="F236" s="134"/>
      <c r="G236" s="140">
        <v>7.2129221732745963</v>
      </c>
      <c r="H236" s="134"/>
      <c r="I236" s="143">
        <v>1</v>
      </c>
      <c r="J236" s="137">
        <f t="shared" si="13"/>
        <v>0</v>
      </c>
      <c r="K236" s="138">
        <f t="shared" si="14"/>
        <v>0</v>
      </c>
      <c r="L236" s="139"/>
      <c r="M236" s="141">
        <f>IF(OR(F236="Ja",F236="Nej"),0,1)</f>
        <v>1</v>
      </c>
      <c r="N236" s="129">
        <f t="shared" si="15"/>
        <v>0</v>
      </c>
      <c r="O236" s="24"/>
      <c r="P236" s="24"/>
      <c r="Q236" s="24"/>
      <c r="R236" s="24"/>
      <c r="S236" s="24"/>
      <c r="T236" s="24"/>
      <c r="U236" s="24"/>
      <c r="V236" s="24"/>
      <c r="W236" s="24"/>
      <c r="X236" s="24"/>
      <c r="Y236" s="24"/>
      <c r="Z236" s="24"/>
      <c r="AA236" s="24"/>
      <c r="AB236" s="24"/>
      <c r="AC236" s="24"/>
      <c r="AD236" s="24"/>
      <c r="AE236" s="24"/>
      <c r="AF236" s="24"/>
      <c r="AG236" s="24"/>
      <c r="AH236" s="24"/>
      <c r="AI236" s="24"/>
    </row>
    <row r="237" spans="2:35" ht="50.1" customHeight="1" x14ac:dyDescent="0.25">
      <c r="B237" s="27" t="s">
        <v>403</v>
      </c>
      <c r="C237" s="150" t="s">
        <v>1449</v>
      </c>
      <c r="D237" s="28" t="s">
        <v>404</v>
      </c>
      <c r="E237" s="27" t="s">
        <v>1377</v>
      </c>
      <c r="F237" s="134"/>
      <c r="G237" s="140">
        <v>7.2129221732745963</v>
      </c>
      <c r="H237" s="134"/>
      <c r="I237" s="143">
        <v>1</v>
      </c>
      <c r="J237" s="137">
        <f t="shared" si="13"/>
        <v>0</v>
      </c>
      <c r="K237" s="138">
        <f t="shared" si="14"/>
        <v>0</v>
      </c>
      <c r="L237" s="139"/>
      <c r="M237" s="141">
        <f>IF(OR(F237="Ja",F237="Nej"),0,1)</f>
        <v>1</v>
      </c>
      <c r="N237" s="129">
        <f t="shared" si="15"/>
        <v>0</v>
      </c>
      <c r="O237" s="24"/>
      <c r="P237" s="24"/>
      <c r="Q237" s="24"/>
      <c r="R237" s="24"/>
      <c r="S237" s="24"/>
      <c r="T237" s="24"/>
      <c r="U237" s="24"/>
      <c r="V237" s="24"/>
      <c r="W237" s="24"/>
      <c r="X237" s="24"/>
      <c r="Y237" s="24"/>
      <c r="Z237" s="24"/>
      <c r="AA237" s="24"/>
      <c r="AB237" s="24"/>
      <c r="AC237" s="24"/>
      <c r="AD237" s="24"/>
      <c r="AE237" s="24"/>
      <c r="AF237" s="24"/>
      <c r="AG237" s="24"/>
      <c r="AH237" s="24"/>
      <c r="AI237" s="24"/>
    </row>
    <row r="238" spans="2:35" ht="52.5" customHeight="1" x14ac:dyDescent="0.25">
      <c r="B238" s="27" t="s">
        <v>405</v>
      </c>
      <c r="C238" s="150" t="s">
        <v>1449</v>
      </c>
      <c r="D238" s="28" t="s">
        <v>406</v>
      </c>
      <c r="E238" s="27" t="s">
        <v>1377</v>
      </c>
      <c r="F238" s="134"/>
      <c r="G238" s="174">
        <v>14.425844346549193</v>
      </c>
      <c r="H238" s="134"/>
      <c r="I238" s="143">
        <v>1</v>
      </c>
      <c r="J238" s="137">
        <f t="shared" si="13"/>
        <v>0</v>
      </c>
      <c r="K238" s="138">
        <f t="shared" si="14"/>
        <v>0</v>
      </c>
      <c r="L238" s="139"/>
      <c r="M238" s="141">
        <f>IF(OR(F238="Ja",F238="Nej"),0,1)</f>
        <v>1</v>
      </c>
      <c r="N238" s="129">
        <f t="shared" si="15"/>
        <v>0</v>
      </c>
      <c r="O238" s="24"/>
      <c r="P238" s="24"/>
      <c r="Q238" s="24"/>
      <c r="R238" s="24"/>
      <c r="S238" s="24"/>
      <c r="T238" s="24"/>
      <c r="U238" s="24"/>
      <c r="V238" s="24"/>
      <c r="W238" s="24"/>
      <c r="X238" s="24"/>
      <c r="Y238" s="24"/>
      <c r="Z238" s="24"/>
      <c r="AA238" s="24"/>
      <c r="AB238" s="24"/>
      <c r="AC238" s="24"/>
      <c r="AD238" s="24"/>
      <c r="AE238" s="24"/>
      <c r="AF238" s="24"/>
      <c r="AG238" s="24"/>
      <c r="AH238" s="24"/>
      <c r="AI238" s="24"/>
    </row>
    <row r="239" spans="2:35" ht="50.1" customHeight="1" x14ac:dyDescent="0.25">
      <c r="B239" s="27" t="s">
        <v>407</v>
      </c>
      <c r="C239" s="150" t="s">
        <v>1449</v>
      </c>
      <c r="D239" s="28" t="s">
        <v>408</v>
      </c>
      <c r="E239" s="27" t="s">
        <v>0</v>
      </c>
      <c r="F239" s="134"/>
      <c r="G239" s="142"/>
      <c r="H239" s="134"/>
      <c r="I239" s="143">
        <v>1</v>
      </c>
      <c r="J239" s="137">
        <f t="shared" si="13"/>
        <v>0</v>
      </c>
      <c r="K239" s="138">
        <f t="shared" si="14"/>
        <v>0</v>
      </c>
      <c r="L239" s="139"/>
      <c r="M239" s="129">
        <f t="shared" si="12"/>
        <v>1</v>
      </c>
      <c r="N239" s="129">
        <f t="shared" si="15"/>
        <v>0</v>
      </c>
      <c r="O239" s="24"/>
      <c r="P239" s="24"/>
      <c r="Q239" s="24"/>
      <c r="R239" s="24"/>
      <c r="S239" s="24"/>
      <c r="T239" s="24"/>
      <c r="U239" s="24"/>
      <c r="V239" s="24"/>
      <c r="W239" s="24"/>
      <c r="X239" s="24"/>
      <c r="Y239" s="24"/>
      <c r="Z239" s="24"/>
      <c r="AA239" s="24"/>
      <c r="AB239" s="24"/>
      <c r="AC239" s="24"/>
      <c r="AD239" s="24"/>
      <c r="AE239" s="24"/>
      <c r="AF239" s="24"/>
      <c r="AG239" s="24"/>
      <c r="AH239" s="24"/>
      <c r="AI239" s="24"/>
    </row>
    <row r="240" spans="2:35" ht="50.1" customHeight="1" x14ac:dyDescent="0.25">
      <c r="B240" s="27" t="s">
        <v>409</v>
      </c>
      <c r="C240" s="150" t="s">
        <v>1449</v>
      </c>
      <c r="D240" s="28" t="s">
        <v>410</v>
      </c>
      <c r="E240" s="27" t="s">
        <v>0</v>
      </c>
      <c r="F240" s="134"/>
      <c r="G240" s="142"/>
      <c r="H240" s="134"/>
      <c r="I240" s="143">
        <v>1</v>
      </c>
      <c r="J240" s="137">
        <f t="shared" si="13"/>
        <v>0</v>
      </c>
      <c r="K240" s="138">
        <f t="shared" si="14"/>
        <v>0</v>
      </c>
      <c r="L240" s="139"/>
      <c r="M240" s="129">
        <f t="shared" si="12"/>
        <v>1</v>
      </c>
      <c r="N240" s="129">
        <f t="shared" si="15"/>
        <v>0</v>
      </c>
      <c r="O240" s="24"/>
      <c r="P240" s="24"/>
      <c r="Q240" s="24"/>
      <c r="R240" s="24"/>
      <c r="S240" s="24"/>
      <c r="T240" s="24"/>
      <c r="U240" s="24"/>
      <c r="V240" s="24"/>
      <c r="W240" s="24"/>
      <c r="X240" s="24"/>
      <c r="Y240" s="24"/>
      <c r="Z240" s="24"/>
      <c r="AA240" s="24"/>
      <c r="AB240" s="24"/>
      <c r="AC240" s="24"/>
      <c r="AD240" s="24"/>
      <c r="AE240" s="24"/>
      <c r="AF240" s="24"/>
      <c r="AG240" s="24"/>
      <c r="AH240" s="24"/>
      <c r="AI240" s="24"/>
    </row>
    <row r="241" spans="2:35" ht="50.1" customHeight="1" x14ac:dyDescent="0.25">
      <c r="B241" s="27" t="s">
        <v>411</v>
      </c>
      <c r="C241" s="150" t="s">
        <v>1449</v>
      </c>
      <c r="D241" s="28" t="s">
        <v>412</v>
      </c>
      <c r="E241" s="27" t="s">
        <v>0</v>
      </c>
      <c r="F241" s="134"/>
      <c r="G241" s="142"/>
      <c r="H241" s="134"/>
      <c r="I241" s="143">
        <v>1</v>
      </c>
      <c r="J241" s="137">
        <f t="shared" si="13"/>
        <v>0</v>
      </c>
      <c r="K241" s="138">
        <f t="shared" si="14"/>
        <v>0</v>
      </c>
      <c r="L241" s="139"/>
      <c r="M241" s="129">
        <f t="shared" si="12"/>
        <v>1</v>
      </c>
      <c r="N241" s="129">
        <f t="shared" si="15"/>
        <v>0</v>
      </c>
      <c r="O241" s="24"/>
      <c r="P241" s="24"/>
      <c r="Q241" s="24"/>
      <c r="R241" s="24"/>
      <c r="S241" s="24"/>
      <c r="T241" s="24"/>
      <c r="U241" s="24"/>
      <c r="V241" s="24"/>
      <c r="W241" s="24"/>
      <c r="X241" s="24"/>
      <c r="Y241" s="24"/>
      <c r="Z241" s="24"/>
      <c r="AA241" s="24"/>
      <c r="AB241" s="24"/>
      <c r="AC241" s="24"/>
      <c r="AD241" s="24"/>
      <c r="AE241" s="24"/>
      <c r="AF241" s="24"/>
      <c r="AG241" s="24"/>
      <c r="AH241" s="24"/>
      <c r="AI241" s="24"/>
    </row>
    <row r="242" spans="2:35" ht="50.1" customHeight="1" x14ac:dyDescent="0.25">
      <c r="B242" s="27" t="s">
        <v>413</v>
      </c>
      <c r="C242" s="150" t="s">
        <v>1449</v>
      </c>
      <c r="D242" s="28" t="s">
        <v>1318</v>
      </c>
      <c r="E242" s="27" t="s">
        <v>0</v>
      </c>
      <c r="F242" s="134"/>
      <c r="G242" s="142"/>
      <c r="H242" s="134"/>
      <c r="I242" s="143">
        <v>1</v>
      </c>
      <c r="J242" s="137">
        <f t="shared" si="13"/>
        <v>0</v>
      </c>
      <c r="K242" s="138">
        <f t="shared" si="14"/>
        <v>0</v>
      </c>
      <c r="L242" s="139"/>
      <c r="M242" s="129">
        <f t="shared" si="12"/>
        <v>1</v>
      </c>
      <c r="N242" s="129">
        <f t="shared" si="15"/>
        <v>0</v>
      </c>
      <c r="O242" s="24"/>
      <c r="P242" s="24"/>
      <c r="Q242" s="24"/>
      <c r="R242" s="24"/>
      <c r="S242" s="24"/>
      <c r="T242" s="24"/>
      <c r="U242" s="24"/>
      <c r="V242" s="24"/>
      <c r="W242" s="24"/>
      <c r="X242" s="24"/>
      <c r="Y242" s="24"/>
      <c r="Z242" s="24"/>
      <c r="AA242" s="24"/>
      <c r="AB242" s="24"/>
      <c r="AC242" s="24"/>
      <c r="AD242" s="24"/>
      <c r="AE242" s="24"/>
      <c r="AF242" s="24"/>
      <c r="AG242" s="24"/>
      <c r="AH242" s="24"/>
      <c r="AI242" s="24"/>
    </row>
    <row r="243" spans="2:35" ht="50.1" customHeight="1" x14ac:dyDescent="0.25">
      <c r="B243" s="27" t="s">
        <v>414</v>
      </c>
      <c r="C243" s="150" t="s">
        <v>1449</v>
      </c>
      <c r="D243" s="28" t="s">
        <v>415</v>
      </c>
      <c r="E243" s="27" t="s">
        <v>0</v>
      </c>
      <c r="F243" s="134"/>
      <c r="G243" s="142"/>
      <c r="H243" s="134"/>
      <c r="I243" s="143">
        <v>1</v>
      </c>
      <c r="J243" s="137">
        <f t="shared" si="13"/>
        <v>0</v>
      </c>
      <c r="K243" s="138">
        <f t="shared" si="14"/>
        <v>0</v>
      </c>
      <c r="L243" s="139"/>
      <c r="M243" s="129">
        <f t="shared" si="12"/>
        <v>1</v>
      </c>
      <c r="N243" s="129">
        <f t="shared" si="15"/>
        <v>0</v>
      </c>
      <c r="O243" s="24"/>
      <c r="P243" s="24"/>
      <c r="Q243" s="24"/>
      <c r="R243" s="24"/>
      <c r="S243" s="24"/>
      <c r="T243" s="24"/>
      <c r="U243" s="24"/>
      <c r="V243" s="24"/>
      <c r="W243" s="24"/>
      <c r="X243" s="24"/>
      <c r="Y243" s="24"/>
      <c r="Z243" s="24"/>
      <c r="AA243" s="24"/>
      <c r="AB243" s="24"/>
      <c r="AC243" s="24"/>
      <c r="AD243" s="24"/>
      <c r="AE243" s="24"/>
      <c r="AF243" s="24"/>
      <c r="AG243" s="24"/>
      <c r="AH243" s="24"/>
      <c r="AI243" s="24"/>
    </row>
    <row r="244" spans="2:35" ht="50.1" customHeight="1" x14ac:dyDescent="0.25">
      <c r="B244" s="27" t="s">
        <v>416</v>
      </c>
      <c r="C244" s="150" t="s">
        <v>1449</v>
      </c>
      <c r="D244" s="28" t="s">
        <v>417</v>
      </c>
      <c r="E244" s="27" t="s">
        <v>0</v>
      </c>
      <c r="F244" s="134"/>
      <c r="G244" s="142"/>
      <c r="H244" s="134"/>
      <c r="I244" s="143">
        <v>1</v>
      </c>
      <c r="J244" s="137">
        <f t="shared" si="13"/>
        <v>0</v>
      </c>
      <c r="K244" s="138">
        <f t="shared" si="14"/>
        <v>0</v>
      </c>
      <c r="L244" s="139"/>
      <c r="M244" s="129">
        <f t="shared" si="12"/>
        <v>1</v>
      </c>
      <c r="N244" s="129">
        <f t="shared" si="15"/>
        <v>0</v>
      </c>
      <c r="O244" s="24"/>
      <c r="P244" s="24"/>
      <c r="Q244" s="24"/>
      <c r="R244" s="24"/>
      <c r="S244" s="24"/>
      <c r="T244" s="24"/>
      <c r="U244" s="24"/>
      <c r="V244" s="24"/>
      <c r="W244" s="24"/>
      <c r="X244" s="24"/>
      <c r="Y244" s="24"/>
      <c r="Z244" s="24"/>
      <c r="AA244" s="24"/>
      <c r="AB244" s="24"/>
      <c r="AC244" s="24"/>
      <c r="AD244" s="24"/>
      <c r="AE244" s="24"/>
      <c r="AF244" s="24"/>
      <c r="AG244" s="24"/>
      <c r="AH244" s="24"/>
      <c r="AI244" s="24"/>
    </row>
    <row r="245" spans="2:35" ht="50.1" customHeight="1" x14ac:dyDescent="0.25">
      <c r="B245" s="27" t="s">
        <v>418</v>
      </c>
      <c r="C245" s="150" t="s">
        <v>1449</v>
      </c>
      <c r="D245" s="28" t="s">
        <v>419</v>
      </c>
      <c r="E245" s="27" t="s">
        <v>0</v>
      </c>
      <c r="F245" s="134"/>
      <c r="G245" s="142"/>
      <c r="H245" s="134"/>
      <c r="I245" s="143">
        <v>1</v>
      </c>
      <c r="J245" s="137">
        <f t="shared" si="13"/>
        <v>0</v>
      </c>
      <c r="K245" s="138">
        <f t="shared" si="14"/>
        <v>0</v>
      </c>
      <c r="L245" s="139"/>
      <c r="M245" s="129">
        <f t="shared" si="12"/>
        <v>1</v>
      </c>
      <c r="N245" s="129">
        <f t="shared" si="15"/>
        <v>0</v>
      </c>
      <c r="O245" s="24"/>
      <c r="P245" s="24"/>
      <c r="Q245" s="24"/>
      <c r="R245" s="24"/>
      <c r="S245" s="24"/>
      <c r="T245" s="24"/>
      <c r="U245" s="24"/>
      <c r="V245" s="24"/>
      <c r="W245" s="24"/>
      <c r="X245" s="24"/>
      <c r="Y245" s="24"/>
      <c r="Z245" s="24"/>
      <c r="AA245" s="24"/>
      <c r="AB245" s="24"/>
      <c r="AC245" s="24"/>
      <c r="AD245" s="24"/>
      <c r="AE245" s="24"/>
      <c r="AF245" s="24"/>
      <c r="AG245" s="24"/>
      <c r="AH245" s="24"/>
      <c r="AI245" s="24"/>
    </row>
    <row r="246" spans="2:35" ht="50.1" customHeight="1" x14ac:dyDescent="0.25">
      <c r="B246" s="27" t="s">
        <v>420</v>
      </c>
      <c r="C246" s="150" t="s">
        <v>1449</v>
      </c>
      <c r="D246" s="28" t="s">
        <v>421</v>
      </c>
      <c r="E246" s="27" t="s">
        <v>0</v>
      </c>
      <c r="F246" s="134"/>
      <c r="G246" s="142"/>
      <c r="H246" s="134"/>
      <c r="I246" s="143">
        <v>1</v>
      </c>
      <c r="J246" s="137">
        <f t="shared" si="13"/>
        <v>0</v>
      </c>
      <c r="K246" s="138">
        <f t="shared" si="14"/>
        <v>0</v>
      </c>
      <c r="L246" s="139"/>
      <c r="M246" s="129">
        <f t="shared" si="12"/>
        <v>1</v>
      </c>
      <c r="N246" s="129">
        <f t="shared" si="15"/>
        <v>0</v>
      </c>
      <c r="O246" s="24"/>
      <c r="P246" s="24"/>
      <c r="Q246" s="24"/>
      <c r="R246" s="24"/>
      <c r="S246" s="24"/>
      <c r="T246" s="24"/>
      <c r="U246" s="24"/>
      <c r="V246" s="24"/>
      <c r="W246" s="24"/>
      <c r="X246" s="24"/>
      <c r="Y246" s="24"/>
      <c r="Z246" s="24"/>
      <c r="AA246" s="24"/>
      <c r="AB246" s="24"/>
      <c r="AC246" s="24"/>
      <c r="AD246" s="24"/>
      <c r="AE246" s="24"/>
      <c r="AF246" s="24"/>
      <c r="AG246" s="24"/>
      <c r="AH246" s="24"/>
      <c r="AI246" s="24"/>
    </row>
    <row r="247" spans="2:35" ht="50.1" customHeight="1" x14ac:dyDescent="0.25">
      <c r="B247" s="27" t="s">
        <v>422</v>
      </c>
      <c r="C247" s="150" t="s">
        <v>1449</v>
      </c>
      <c r="D247" s="28" t="s">
        <v>1464</v>
      </c>
      <c r="E247" s="27" t="s">
        <v>0</v>
      </c>
      <c r="F247" s="134"/>
      <c r="G247" s="142"/>
      <c r="H247" s="134"/>
      <c r="I247" s="143">
        <v>1</v>
      </c>
      <c r="J247" s="137">
        <f t="shared" si="13"/>
        <v>0</v>
      </c>
      <c r="K247" s="138">
        <f t="shared" si="14"/>
        <v>0</v>
      </c>
      <c r="L247" s="139"/>
      <c r="M247" s="129">
        <f t="shared" si="12"/>
        <v>1</v>
      </c>
      <c r="N247" s="129">
        <f t="shared" si="15"/>
        <v>0</v>
      </c>
      <c r="O247" s="24"/>
      <c r="P247" s="24"/>
      <c r="Q247" s="24"/>
      <c r="R247" s="24"/>
      <c r="S247" s="24"/>
      <c r="T247" s="24"/>
      <c r="U247" s="24"/>
      <c r="V247" s="24"/>
      <c r="W247" s="24"/>
      <c r="X247" s="24"/>
      <c r="Y247" s="24"/>
      <c r="Z247" s="24"/>
      <c r="AA247" s="24"/>
      <c r="AB247" s="24"/>
      <c r="AC247" s="24"/>
      <c r="AD247" s="24"/>
      <c r="AE247" s="24"/>
      <c r="AF247" s="24"/>
      <c r="AG247" s="24"/>
      <c r="AH247" s="24"/>
      <c r="AI247" s="24"/>
    </row>
    <row r="248" spans="2:35" ht="54" customHeight="1" x14ac:dyDescent="0.25">
      <c r="B248" s="27" t="s">
        <v>423</v>
      </c>
      <c r="C248" s="150" t="s">
        <v>1449</v>
      </c>
      <c r="D248" s="28" t="s">
        <v>1319</v>
      </c>
      <c r="E248" s="27" t="s">
        <v>0</v>
      </c>
      <c r="F248" s="134"/>
      <c r="G248" s="142"/>
      <c r="H248" s="134"/>
      <c r="I248" s="143">
        <v>1</v>
      </c>
      <c r="J248" s="137">
        <f t="shared" si="13"/>
        <v>0</v>
      </c>
      <c r="K248" s="138">
        <f t="shared" si="14"/>
        <v>0</v>
      </c>
      <c r="L248" s="139"/>
      <c r="M248" s="129">
        <f t="shared" si="12"/>
        <v>1</v>
      </c>
      <c r="N248" s="129">
        <f t="shared" si="15"/>
        <v>0</v>
      </c>
      <c r="O248" s="24"/>
      <c r="P248" s="24"/>
      <c r="Q248" s="24"/>
      <c r="R248" s="24"/>
      <c r="S248" s="24"/>
      <c r="T248" s="24"/>
      <c r="U248" s="24"/>
      <c r="V248" s="24"/>
      <c r="W248" s="24"/>
      <c r="X248" s="24"/>
      <c r="Y248" s="24"/>
      <c r="Z248" s="24"/>
      <c r="AA248" s="24"/>
      <c r="AB248" s="24"/>
      <c r="AC248" s="24"/>
      <c r="AD248" s="24"/>
      <c r="AE248" s="24"/>
      <c r="AF248" s="24"/>
      <c r="AG248" s="24"/>
      <c r="AH248" s="24"/>
      <c r="AI248" s="24"/>
    </row>
    <row r="249" spans="2:35" ht="57.75" customHeight="1" x14ac:dyDescent="0.25">
      <c r="B249" s="27" t="s">
        <v>424</v>
      </c>
      <c r="C249" s="150" t="s">
        <v>1449</v>
      </c>
      <c r="D249" s="28" t="s">
        <v>425</v>
      </c>
      <c r="E249" s="27" t="s">
        <v>0</v>
      </c>
      <c r="F249" s="134"/>
      <c r="G249" s="142"/>
      <c r="H249" s="134"/>
      <c r="I249" s="143">
        <v>1</v>
      </c>
      <c r="J249" s="137">
        <f t="shared" si="13"/>
        <v>0</v>
      </c>
      <c r="K249" s="138">
        <f t="shared" si="14"/>
        <v>0</v>
      </c>
      <c r="L249" s="139"/>
      <c r="M249" s="129">
        <f t="shared" si="12"/>
        <v>1</v>
      </c>
      <c r="N249" s="129">
        <f t="shared" si="15"/>
        <v>0</v>
      </c>
      <c r="O249" s="24"/>
      <c r="P249" s="24"/>
      <c r="Q249" s="24"/>
      <c r="R249" s="24"/>
      <c r="S249" s="24"/>
      <c r="T249" s="24"/>
      <c r="U249" s="24"/>
      <c r="V249" s="24"/>
      <c r="W249" s="24"/>
      <c r="X249" s="24"/>
      <c r="Y249" s="24"/>
      <c r="Z249" s="24"/>
      <c r="AA249" s="24"/>
      <c r="AB249" s="24"/>
      <c r="AC249" s="24"/>
      <c r="AD249" s="24"/>
      <c r="AE249" s="24"/>
      <c r="AF249" s="24"/>
      <c r="AG249" s="24"/>
      <c r="AH249" s="24"/>
      <c r="AI249" s="24"/>
    </row>
    <row r="250" spans="2:35" ht="50.1" customHeight="1" x14ac:dyDescent="0.25">
      <c r="B250" s="27" t="s">
        <v>426</v>
      </c>
      <c r="C250" s="150" t="s">
        <v>1449</v>
      </c>
      <c r="D250" s="28" t="s">
        <v>427</v>
      </c>
      <c r="E250" s="27" t="s">
        <v>0</v>
      </c>
      <c r="F250" s="134"/>
      <c r="G250" s="142"/>
      <c r="H250" s="134"/>
      <c r="I250" s="143">
        <v>1</v>
      </c>
      <c r="J250" s="137">
        <f t="shared" si="13"/>
        <v>0</v>
      </c>
      <c r="K250" s="138">
        <f t="shared" si="14"/>
        <v>0</v>
      </c>
      <c r="L250" s="139"/>
      <c r="M250" s="129">
        <f t="shared" si="12"/>
        <v>1</v>
      </c>
      <c r="N250" s="129">
        <f t="shared" si="15"/>
        <v>0</v>
      </c>
      <c r="O250" s="24"/>
      <c r="P250" s="24"/>
      <c r="Q250" s="24"/>
      <c r="R250" s="24"/>
      <c r="S250" s="24"/>
      <c r="T250" s="24"/>
      <c r="U250" s="24"/>
      <c r="V250" s="24"/>
      <c r="W250" s="24"/>
      <c r="X250" s="24"/>
      <c r="Y250" s="24"/>
      <c r="Z250" s="24"/>
      <c r="AA250" s="24"/>
      <c r="AB250" s="24"/>
      <c r="AC250" s="24"/>
      <c r="AD250" s="24"/>
      <c r="AE250" s="24"/>
      <c r="AF250" s="24"/>
      <c r="AG250" s="24"/>
      <c r="AH250" s="24"/>
      <c r="AI250" s="24"/>
    </row>
    <row r="251" spans="2:35" ht="50.1" customHeight="1" x14ac:dyDescent="0.25">
      <c r="B251" s="27" t="s">
        <v>428</v>
      </c>
      <c r="C251" s="150" t="s">
        <v>1449</v>
      </c>
      <c r="D251" s="28" t="s">
        <v>429</v>
      </c>
      <c r="E251" s="27" t="s">
        <v>0</v>
      </c>
      <c r="F251" s="134"/>
      <c r="G251" s="142"/>
      <c r="H251" s="134"/>
      <c r="I251" s="143">
        <v>1</v>
      </c>
      <c r="J251" s="137">
        <f t="shared" si="13"/>
        <v>0</v>
      </c>
      <c r="K251" s="138">
        <f t="shared" si="14"/>
        <v>0</v>
      </c>
      <c r="L251" s="139"/>
      <c r="M251" s="129">
        <f t="shared" si="12"/>
        <v>1</v>
      </c>
      <c r="N251" s="129">
        <f t="shared" si="15"/>
        <v>0</v>
      </c>
      <c r="O251" s="24"/>
      <c r="P251" s="24"/>
      <c r="Q251" s="24"/>
      <c r="R251" s="24"/>
      <c r="S251" s="24"/>
      <c r="T251" s="24"/>
      <c r="U251" s="24"/>
      <c r="V251" s="24"/>
      <c r="W251" s="24"/>
      <c r="X251" s="24"/>
      <c r="Y251" s="24"/>
      <c r="Z251" s="24"/>
      <c r="AA251" s="24"/>
      <c r="AB251" s="24"/>
      <c r="AC251" s="24"/>
      <c r="AD251" s="24"/>
      <c r="AE251" s="24"/>
      <c r="AF251" s="24"/>
      <c r="AG251" s="24"/>
      <c r="AH251" s="24"/>
      <c r="AI251" s="24"/>
    </row>
    <row r="252" spans="2:35" ht="57.75" customHeight="1" x14ac:dyDescent="0.25">
      <c r="B252" s="27" t="s">
        <v>430</v>
      </c>
      <c r="C252" s="150" t="s">
        <v>1449</v>
      </c>
      <c r="D252" s="28" t="s">
        <v>431</v>
      </c>
      <c r="E252" s="27" t="s">
        <v>1377</v>
      </c>
      <c r="F252" s="134"/>
      <c r="G252" s="174">
        <v>3.6064610866372981</v>
      </c>
      <c r="H252" s="134"/>
      <c r="I252" s="143">
        <v>1</v>
      </c>
      <c r="J252" s="137">
        <f t="shared" si="13"/>
        <v>0</v>
      </c>
      <c r="K252" s="138">
        <f t="shared" si="14"/>
        <v>0</v>
      </c>
      <c r="L252" s="139"/>
      <c r="M252" s="141">
        <f>IF(OR(F252="Ja",F252="Nej"),0,1)</f>
        <v>1</v>
      </c>
      <c r="N252" s="129">
        <f t="shared" si="15"/>
        <v>0</v>
      </c>
      <c r="O252" s="24"/>
      <c r="P252" s="24"/>
      <c r="Q252" s="24"/>
      <c r="R252" s="24"/>
      <c r="S252" s="24"/>
      <c r="T252" s="24"/>
      <c r="U252" s="24"/>
      <c r="V252" s="24"/>
      <c r="W252" s="24"/>
      <c r="X252" s="24"/>
      <c r="Y252" s="24"/>
      <c r="Z252" s="24"/>
      <c r="AA252" s="24"/>
      <c r="AB252" s="24"/>
      <c r="AC252" s="24"/>
      <c r="AD252" s="24"/>
      <c r="AE252" s="24"/>
      <c r="AF252" s="24"/>
      <c r="AG252" s="24"/>
      <c r="AH252" s="24"/>
      <c r="AI252" s="24"/>
    </row>
    <row r="253" spans="2:35" ht="57.75" customHeight="1" x14ac:dyDescent="0.25">
      <c r="B253" s="27" t="s">
        <v>432</v>
      </c>
      <c r="C253" s="150" t="s">
        <v>1449</v>
      </c>
      <c r="D253" s="28" t="s">
        <v>433</v>
      </c>
      <c r="E253" s="27" t="s">
        <v>1377</v>
      </c>
      <c r="F253" s="134"/>
      <c r="G253" s="140">
        <v>7.2129221732745963</v>
      </c>
      <c r="H253" s="134"/>
      <c r="I253" s="143">
        <v>1</v>
      </c>
      <c r="J253" s="137">
        <f t="shared" si="13"/>
        <v>0</v>
      </c>
      <c r="K253" s="138">
        <f t="shared" si="14"/>
        <v>0</v>
      </c>
      <c r="L253" s="139"/>
      <c r="M253" s="141">
        <f>IF(OR(F253="Ja",F253="Nej"),0,1)</f>
        <v>1</v>
      </c>
      <c r="N253" s="129">
        <f t="shared" si="15"/>
        <v>0</v>
      </c>
      <c r="O253" s="24"/>
      <c r="P253" s="24"/>
      <c r="Q253" s="24"/>
      <c r="R253" s="24"/>
      <c r="S253" s="24"/>
      <c r="T253" s="24"/>
      <c r="U253" s="24"/>
      <c r="V253" s="24"/>
      <c r="W253" s="24"/>
      <c r="X253" s="24"/>
      <c r="Y253" s="24"/>
      <c r="Z253" s="24"/>
      <c r="AA253" s="24"/>
      <c r="AB253" s="24"/>
      <c r="AC253" s="24"/>
      <c r="AD253" s="24"/>
      <c r="AE253" s="24"/>
      <c r="AF253" s="24"/>
      <c r="AG253" s="24"/>
      <c r="AH253" s="24"/>
      <c r="AI253" s="24"/>
    </row>
    <row r="254" spans="2:35" ht="72.75" customHeight="1" x14ac:dyDescent="0.25">
      <c r="B254" s="27" t="s">
        <v>434</v>
      </c>
      <c r="C254" s="150" t="s">
        <v>1449</v>
      </c>
      <c r="D254" s="28" t="s">
        <v>1320</v>
      </c>
      <c r="E254" s="27" t="s">
        <v>0</v>
      </c>
      <c r="F254" s="134"/>
      <c r="G254" s="142"/>
      <c r="H254" s="134"/>
      <c r="I254" s="143">
        <v>1</v>
      </c>
      <c r="J254" s="137">
        <f t="shared" si="13"/>
        <v>0</v>
      </c>
      <c r="K254" s="138">
        <f t="shared" si="14"/>
        <v>0</v>
      </c>
      <c r="L254" s="139"/>
      <c r="M254" s="129">
        <f t="shared" si="12"/>
        <v>1</v>
      </c>
      <c r="N254" s="129">
        <f t="shared" si="15"/>
        <v>0</v>
      </c>
      <c r="O254" s="24"/>
      <c r="P254" s="24"/>
      <c r="Q254" s="24"/>
      <c r="R254" s="24"/>
      <c r="S254" s="24"/>
      <c r="T254" s="24"/>
      <c r="U254" s="24"/>
      <c r="V254" s="24"/>
      <c r="W254" s="24"/>
      <c r="X254" s="24"/>
      <c r="Y254" s="24"/>
      <c r="Z254" s="24"/>
      <c r="AA254" s="24"/>
      <c r="AB254" s="24"/>
      <c r="AC254" s="24"/>
      <c r="AD254" s="24"/>
      <c r="AE254" s="24"/>
      <c r="AF254" s="24"/>
      <c r="AG254" s="24"/>
      <c r="AH254" s="24"/>
      <c r="AI254" s="24"/>
    </row>
    <row r="255" spans="2:35" ht="57.75" customHeight="1" thickBot="1" x14ac:dyDescent="0.3">
      <c r="B255" s="29" t="s">
        <v>435</v>
      </c>
      <c r="C255" s="257" t="s">
        <v>1449</v>
      </c>
      <c r="D255" s="30" t="s">
        <v>436</v>
      </c>
      <c r="E255" s="29" t="s">
        <v>1377</v>
      </c>
      <c r="F255" s="134"/>
      <c r="G255" s="167">
        <v>3.6064610866372981</v>
      </c>
      <c r="H255" s="134"/>
      <c r="I255" s="145">
        <v>1</v>
      </c>
      <c r="J255" s="146">
        <f t="shared" si="13"/>
        <v>0</v>
      </c>
      <c r="K255" s="147">
        <f t="shared" si="14"/>
        <v>0</v>
      </c>
      <c r="L255" s="139"/>
      <c r="M255" s="141">
        <f>IF(OR(F255="Ja",F255="Nej"),0,1)</f>
        <v>1</v>
      </c>
      <c r="N255" s="129">
        <f t="shared" si="15"/>
        <v>0</v>
      </c>
      <c r="O255" s="24"/>
      <c r="P255" s="24"/>
      <c r="Q255" s="24"/>
      <c r="R255" s="24"/>
      <c r="S255" s="24"/>
      <c r="T255" s="24"/>
      <c r="U255" s="24"/>
      <c r="V255" s="24"/>
      <c r="W255" s="24"/>
      <c r="X255" s="24"/>
      <c r="Y255" s="24"/>
      <c r="Z255" s="24"/>
      <c r="AA255" s="24"/>
      <c r="AB255" s="24"/>
      <c r="AC255" s="24"/>
      <c r="AD255" s="24"/>
      <c r="AE255" s="24"/>
      <c r="AF255" s="24"/>
      <c r="AG255" s="24"/>
      <c r="AH255" s="24"/>
      <c r="AI255" s="24"/>
    </row>
    <row r="256" spans="2:35" ht="21.95" customHeight="1" thickBot="1" x14ac:dyDescent="0.3">
      <c r="B256" s="392" t="s">
        <v>437</v>
      </c>
      <c r="C256" s="393"/>
      <c r="D256" s="393"/>
      <c r="E256" s="393"/>
      <c r="F256" s="110"/>
      <c r="G256" s="110"/>
      <c r="H256" s="110"/>
      <c r="I256" s="110"/>
      <c r="J256" s="110" t="s">
        <v>1277</v>
      </c>
      <c r="K256" s="111" t="s">
        <v>1277</v>
      </c>
      <c r="L256" s="139"/>
      <c r="M256" s="129"/>
      <c r="N256" s="129"/>
      <c r="O256" s="24"/>
      <c r="P256" s="24"/>
      <c r="Q256" s="24"/>
      <c r="R256" s="24"/>
      <c r="S256" s="24"/>
      <c r="T256" s="24"/>
      <c r="U256" s="24"/>
      <c r="V256" s="24"/>
      <c r="W256" s="24"/>
      <c r="X256" s="24"/>
      <c r="Y256" s="24"/>
      <c r="Z256" s="24"/>
      <c r="AA256" s="24"/>
      <c r="AB256" s="24"/>
      <c r="AC256" s="24"/>
      <c r="AD256" s="24"/>
      <c r="AE256" s="24"/>
      <c r="AF256" s="24"/>
      <c r="AG256" s="24"/>
      <c r="AH256" s="24"/>
      <c r="AI256" s="24"/>
    </row>
    <row r="257" spans="2:35" ht="50.1" customHeight="1" x14ac:dyDescent="0.25">
      <c r="B257" s="31" t="s">
        <v>438</v>
      </c>
      <c r="C257" s="31" t="s">
        <v>439</v>
      </c>
      <c r="D257" s="32" t="s">
        <v>440</v>
      </c>
      <c r="E257" s="31" t="s">
        <v>1377</v>
      </c>
      <c r="F257" s="134"/>
      <c r="G257" s="177">
        <v>7.2129221732745963</v>
      </c>
      <c r="H257" s="134"/>
      <c r="I257" s="163">
        <v>1</v>
      </c>
      <c r="J257" s="154">
        <f t="shared" si="13"/>
        <v>0</v>
      </c>
      <c r="K257" s="155">
        <f t="shared" si="14"/>
        <v>0</v>
      </c>
      <c r="L257" s="139"/>
      <c r="M257" s="141">
        <f t="shared" ref="M257:M262" si="16">IF(OR(F257="Ja",F257="Nej"),0,1)</f>
        <v>1</v>
      </c>
      <c r="N257" s="129">
        <f t="shared" si="15"/>
        <v>0</v>
      </c>
      <c r="O257" s="24"/>
      <c r="P257" s="24"/>
      <c r="Q257" s="24"/>
      <c r="R257" s="24"/>
      <c r="S257" s="24"/>
      <c r="T257" s="24"/>
      <c r="U257" s="24"/>
      <c r="V257" s="24"/>
      <c r="W257" s="24"/>
      <c r="X257" s="24"/>
      <c r="Y257" s="24"/>
      <c r="Z257" s="24"/>
      <c r="AA257" s="24"/>
      <c r="AB257" s="24"/>
      <c r="AC257" s="24"/>
      <c r="AD257" s="24"/>
      <c r="AE257" s="24"/>
      <c r="AF257" s="24"/>
      <c r="AG257" s="24"/>
      <c r="AH257" s="24"/>
      <c r="AI257" s="24"/>
    </row>
    <row r="258" spans="2:35" ht="50.1" customHeight="1" x14ac:dyDescent="0.25">
      <c r="B258" s="27" t="s">
        <v>441</v>
      </c>
      <c r="C258" s="27" t="s">
        <v>439</v>
      </c>
      <c r="D258" s="28" t="s">
        <v>442</v>
      </c>
      <c r="E258" s="27" t="s">
        <v>1377</v>
      </c>
      <c r="F258" s="134"/>
      <c r="G258" s="174">
        <v>14.425844346549193</v>
      </c>
      <c r="H258" s="134"/>
      <c r="I258" s="143">
        <v>1</v>
      </c>
      <c r="J258" s="137">
        <f t="shared" si="13"/>
        <v>0</v>
      </c>
      <c r="K258" s="138">
        <f t="shared" si="14"/>
        <v>0</v>
      </c>
      <c r="L258" s="139"/>
      <c r="M258" s="141">
        <f t="shared" si="16"/>
        <v>1</v>
      </c>
      <c r="N258" s="129">
        <f t="shared" si="15"/>
        <v>0</v>
      </c>
      <c r="O258" s="24"/>
      <c r="P258" s="24"/>
      <c r="Q258" s="24"/>
      <c r="R258" s="24"/>
      <c r="S258" s="24"/>
      <c r="T258" s="24"/>
      <c r="U258" s="24"/>
      <c r="V258" s="24"/>
      <c r="W258" s="24"/>
      <c r="X258" s="24"/>
      <c r="Y258" s="24"/>
      <c r="Z258" s="24"/>
      <c r="AA258" s="24"/>
      <c r="AB258" s="24"/>
      <c r="AC258" s="24"/>
      <c r="AD258" s="24"/>
      <c r="AE258" s="24"/>
      <c r="AF258" s="24"/>
      <c r="AG258" s="24"/>
      <c r="AH258" s="24"/>
      <c r="AI258" s="24"/>
    </row>
    <row r="259" spans="2:35" ht="50.1" customHeight="1" x14ac:dyDescent="0.25">
      <c r="B259" s="27" t="s">
        <v>443</v>
      </c>
      <c r="C259" s="27" t="s">
        <v>439</v>
      </c>
      <c r="D259" s="28" t="s">
        <v>444</v>
      </c>
      <c r="E259" s="27" t="s">
        <v>1377</v>
      </c>
      <c r="F259" s="134"/>
      <c r="G259" s="140">
        <v>7.2129221732745963</v>
      </c>
      <c r="H259" s="134"/>
      <c r="I259" s="143">
        <v>1</v>
      </c>
      <c r="J259" s="137">
        <f t="shared" si="13"/>
        <v>0</v>
      </c>
      <c r="K259" s="138">
        <f t="shared" si="14"/>
        <v>0</v>
      </c>
      <c r="L259" s="139"/>
      <c r="M259" s="141">
        <f t="shared" si="16"/>
        <v>1</v>
      </c>
      <c r="N259" s="129">
        <f t="shared" si="15"/>
        <v>0</v>
      </c>
      <c r="O259" s="24"/>
      <c r="P259" s="24"/>
      <c r="Q259" s="24"/>
      <c r="R259" s="24"/>
      <c r="S259" s="24"/>
      <c r="T259" s="24"/>
      <c r="U259" s="24"/>
      <c r="V259" s="24"/>
      <c r="W259" s="24"/>
      <c r="X259" s="24"/>
      <c r="Y259" s="24"/>
      <c r="Z259" s="24"/>
      <c r="AA259" s="24"/>
      <c r="AB259" s="24"/>
      <c r="AC259" s="24"/>
      <c r="AD259" s="24"/>
      <c r="AE259" s="24"/>
      <c r="AF259" s="24"/>
      <c r="AG259" s="24"/>
      <c r="AH259" s="24"/>
      <c r="AI259" s="24"/>
    </row>
    <row r="260" spans="2:35" ht="50.1" customHeight="1" x14ac:dyDescent="0.25">
      <c r="B260" s="27" t="s">
        <v>445</v>
      </c>
      <c r="C260" s="27" t="s">
        <v>439</v>
      </c>
      <c r="D260" s="28" t="s">
        <v>1350</v>
      </c>
      <c r="E260" s="27" t="s">
        <v>1377</v>
      </c>
      <c r="F260" s="134"/>
      <c r="G260" s="174">
        <v>3.6064610866372981</v>
      </c>
      <c r="H260" s="134"/>
      <c r="I260" s="143">
        <v>1</v>
      </c>
      <c r="J260" s="137">
        <f t="shared" si="13"/>
        <v>0</v>
      </c>
      <c r="K260" s="138">
        <f t="shared" si="14"/>
        <v>0</v>
      </c>
      <c r="L260" s="139"/>
      <c r="M260" s="141">
        <f t="shared" si="16"/>
        <v>1</v>
      </c>
      <c r="N260" s="129">
        <f t="shared" si="15"/>
        <v>0</v>
      </c>
      <c r="O260" s="24"/>
      <c r="P260" s="24"/>
      <c r="Q260" s="24"/>
      <c r="R260" s="24"/>
      <c r="S260" s="24"/>
      <c r="T260" s="24"/>
      <c r="U260" s="24"/>
      <c r="V260" s="24"/>
      <c r="W260" s="24"/>
      <c r="X260" s="24"/>
      <c r="Y260" s="24"/>
      <c r="Z260" s="24"/>
      <c r="AA260" s="24"/>
      <c r="AB260" s="24"/>
      <c r="AC260" s="24"/>
      <c r="AD260" s="24"/>
      <c r="AE260" s="24"/>
      <c r="AF260" s="24"/>
      <c r="AG260" s="24"/>
      <c r="AH260" s="24"/>
      <c r="AI260" s="24"/>
    </row>
    <row r="261" spans="2:35" ht="50.1" customHeight="1" x14ac:dyDescent="0.25">
      <c r="B261" s="27" t="s">
        <v>446</v>
      </c>
      <c r="C261" s="27" t="s">
        <v>439</v>
      </c>
      <c r="D261" s="28" t="s">
        <v>447</v>
      </c>
      <c r="E261" s="27" t="s">
        <v>1377</v>
      </c>
      <c r="F261" s="134"/>
      <c r="G261" s="140">
        <v>7.2129221732745963</v>
      </c>
      <c r="H261" s="134"/>
      <c r="I261" s="143">
        <v>1</v>
      </c>
      <c r="J261" s="137">
        <f t="shared" si="13"/>
        <v>0</v>
      </c>
      <c r="K261" s="138">
        <f t="shared" si="14"/>
        <v>0</v>
      </c>
      <c r="L261" s="139"/>
      <c r="M261" s="141">
        <f t="shared" si="16"/>
        <v>1</v>
      </c>
      <c r="N261" s="129">
        <f t="shared" si="15"/>
        <v>0</v>
      </c>
      <c r="O261" s="24"/>
      <c r="P261" s="24"/>
      <c r="Q261" s="24"/>
      <c r="R261" s="24"/>
      <c r="S261" s="24"/>
      <c r="T261" s="24"/>
      <c r="U261" s="24"/>
      <c r="V261" s="24"/>
      <c r="W261" s="24"/>
      <c r="X261" s="24"/>
      <c r="Y261" s="24"/>
      <c r="Z261" s="24"/>
      <c r="AA261" s="24"/>
      <c r="AB261" s="24"/>
      <c r="AC261" s="24"/>
      <c r="AD261" s="24"/>
      <c r="AE261" s="24"/>
      <c r="AF261" s="24"/>
      <c r="AG261" s="24"/>
      <c r="AH261" s="24"/>
      <c r="AI261" s="24"/>
    </row>
    <row r="262" spans="2:35" ht="50.1" customHeight="1" thickBot="1" x14ac:dyDescent="0.3">
      <c r="B262" s="29" t="s">
        <v>448</v>
      </c>
      <c r="C262" s="29" t="s">
        <v>439</v>
      </c>
      <c r="D262" s="30" t="s">
        <v>1396</v>
      </c>
      <c r="E262" s="29" t="s">
        <v>1377</v>
      </c>
      <c r="F262" s="134"/>
      <c r="G262" s="175">
        <v>7.2129221732745963</v>
      </c>
      <c r="H262" s="134"/>
      <c r="I262" s="145">
        <v>1</v>
      </c>
      <c r="J262" s="146">
        <f t="shared" si="13"/>
        <v>0</v>
      </c>
      <c r="K262" s="147">
        <f t="shared" si="14"/>
        <v>0</v>
      </c>
      <c r="L262" s="139"/>
      <c r="M262" s="141">
        <f t="shared" si="16"/>
        <v>1</v>
      </c>
      <c r="N262" s="129">
        <f t="shared" si="15"/>
        <v>0</v>
      </c>
      <c r="O262" s="24"/>
      <c r="P262" s="24"/>
      <c r="Q262" s="24"/>
      <c r="R262" s="24"/>
      <c r="S262" s="24"/>
      <c r="T262" s="24"/>
      <c r="U262" s="24"/>
      <c r="V262" s="24"/>
      <c r="W262" s="24"/>
      <c r="X262" s="24"/>
      <c r="Y262" s="24"/>
      <c r="Z262" s="24"/>
      <c r="AA262" s="24"/>
      <c r="AB262" s="24"/>
      <c r="AC262" s="24"/>
      <c r="AD262" s="24"/>
      <c r="AE262" s="24"/>
      <c r="AF262" s="24"/>
      <c r="AG262" s="24"/>
      <c r="AH262" s="24"/>
      <c r="AI262" s="24"/>
    </row>
    <row r="263" spans="2:35" ht="21.95" customHeight="1" thickBot="1" x14ac:dyDescent="0.3">
      <c r="B263" s="392" t="s">
        <v>449</v>
      </c>
      <c r="C263" s="393"/>
      <c r="D263" s="393"/>
      <c r="E263" s="393"/>
      <c r="F263" s="110"/>
      <c r="G263" s="110"/>
      <c r="H263" s="110"/>
      <c r="I263" s="110"/>
      <c r="J263" s="110" t="s">
        <v>1277</v>
      </c>
      <c r="K263" s="111" t="s">
        <v>1277</v>
      </c>
      <c r="L263" s="139"/>
      <c r="M263" s="129"/>
      <c r="N263" s="129"/>
      <c r="O263" s="24"/>
      <c r="P263" s="24"/>
      <c r="Q263" s="24"/>
      <c r="R263" s="24"/>
      <c r="S263" s="24"/>
      <c r="T263" s="24"/>
      <c r="U263" s="24"/>
      <c r="V263" s="24"/>
      <c r="W263" s="24"/>
      <c r="X263" s="24"/>
      <c r="Y263" s="24"/>
      <c r="Z263" s="24"/>
      <c r="AA263" s="24"/>
      <c r="AB263" s="24"/>
      <c r="AC263" s="24"/>
      <c r="AD263" s="24"/>
      <c r="AE263" s="24"/>
      <c r="AF263" s="24"/>
      <c r="AG263" s="24"/>
      <c r="AH263" s="24"/>
      <c r="AI263" s="24"/>
    </row>
    <row r="264" spans="2:35" ht="50.1" customHeight="1" x14ac:dyDescent="0.25">
      <c r="B264" s="31" t="s">
        <v>450</v>
      </c>
      <c r="C264" s="31" t="s">
        <v>451</v>
      </c>
      <c r="D264" s="32" t="s">
        <v>452</v>
      </c>
      <c r="E264" s="31" t="s">
        <v>0</v>
      </c>
      <c r="F264" s="134"/>
      <c r="G264" s="162"/>
      <c r="H264" s="134"/>
      <c r="I264" s="163">
        <v>1</v>
      </c>
      <c r="J264" s="154">
        <f t="shared" si="13"/>
        <v>0</v>
      </c>
      <c r="K264" s="155">
        <f t="shared" si="14"/>
        <v>0</v>
      </c>
      <c r="L264" s="139"/>
      <c r="M264" s="129">
        <f t="shared" si="12"/>
        <v>1</v>
      </c>
      <c r="N264" s="129">
        <f t="shared" si="15"/>
        <v>0</v>
      </c>
      <c r="O264" s="24"/>
      <c r="P264" s="24"/>
      <c r="Q264" s="24"/>
      <c r="R264" s="24"/>
      <c r="S264" s="24"/>
      <c r="T264" s="24"/>
      <c r="U264" s="24"/>
      <c r="V264" s="24"/>
      <c r="W264" s="24"/>
      <c r="X264" s="24"/>
      <c r="Y264" s="24"/>
      <c r="Z264" s="24"/>
      <c r="AA264" s="24"/>
      <c r="AB264" s="24"/>
      <c r="AC264" s="24"/>
      <c r="AD264" s="24"/>
      <c r="AE264" s="24"/>
      <c r="AF264" s="24"/>
      <c r="AG264" s="24"/>
      <c r="AH264" s="24"/>
      <c r="AI264" s="24"/>
    </row>
    <row r="265" spans="2:35" ht="50.1" customHeight="1" x14ac:dyDescent="0.25">
      <c r="B265" s="27" t="s">
        <v>453</v>
      </c>
      <c r="C265" s="27" t="s">
        <v>451</v>
      </c>
      <c r="D265" s="28" t="s">
        <v>454</v>
      </c>
      <c r="E265" s="27" t="s">
        <v>1377</v>
      </c>
      <c r="F265" s="134"/>
      <c r="G265" s="174">
        <v>14.425844346549193</v>
      </c>
      <c r="H265" s="134"/>
      <c r="I265" s="143">
        <v>1</v>
      </c>
      <c r="J265" s="137">
        <f t="shared" si="13"/>
        <v>0</v>
      </c>
      <c r="K265" s="138">
        <f t="shared" si="14"/>
        <v>0</v>
      </c>
      <c r="L265" s="139"/>
      <c r="M265" s="141">
        <f>IF(OR(F265="Ja",F265="Nej"),0,1)</f>
        <v>1</v>
      </c>
      <c r="N265" s="129">
        <f t="shared" si="15"/>
        <v>0</v>
      </c>
      <c r="O265" s="24"/>
      <c r="P265" s="24"/>
      <c r="Q265" s="24"/>
      <c r="R265" s="24"/>
      <c r="S265" s="24"/>
      <c r="T265" s="24"/>
      <c r="U265" s="24"/>
      <c r="V265" s="24"/>
      <c r="W265" s="24"/>
      <c r="X265" s="24"/>
      <c r="Y265" s="24"/>
      <c r="Z265" s="24"/>
      <c r="AA265" s="24"/>
      <c r="AB265" s="24"/>
      <c r="AC265" s="24"/>
      <c r="AD265" s="24"/>
      <c r="AE265" s="24"/>
      <c r="AF265" s="24"/>
      <c r="AG265" s="24"/>
      <c r="AH265" s="24"/>
      <c r="AI265" s="24"/>
    </row>
    <row r="266" spans="2:35" ht="50.1" customHeight="1" x14ac:dyDescent="0.25">
      <c r="B266" s="27" t="s">
        <v>455</v>
      </c>
      <c r="C266" s="27" t="s">
        <v>451</v>
      </c>
      <c r="D266" s="28" t="s">
        <v>456</v>
      </c>
      <c r="E266" s="27" t="s">
        <v>0</v>
      </c>
      <c r="F266" s="134"/>
      <c r="G266" s="142"/>
      <c r="H266" s="134"/>
      <c r="I266" s="143">
        <v>1</v>
      </c>
      <c r="J266" s="137">
        <f t="shared" si="13"/>
        <v>0</v>
      </c>
      <c r="K266" s="138">
        <f t="shared" si="14"/>
        <v>0</v>
      </c>
      <c r="L266" s="139"/>
      <c r="M266" s="129">
        <f t="shared" si="12"/>
        <v>1</v>
      </c>
      <c r="N266" s="129">
        <f t="shared" si="15"/>
        <v>0</v>
      </c>
      <c r="O266" s="24"/>
      <c r="P266" s="24"/>
      <c r="Q266" s="24"/>
      <c r="R266" s="24"/>
      <c r="S266" s="24"/>
      <c r="T266" s="24"/>
      <c r="U266" s="24"/>
      <c r="V266" s="24"/>
      <c r="W266" s="24"/>
      <c r="X266" s="24"/>
      <c r="Y266" s="24"/>
      <c r="Z266" s="24"/>
      <c r="AA266" s="24"/>
      <c r="AB266" s="24"/>
      <c r="AC266" s="24"/>
      <c r="AD266" s="24"/>
      <c r="AE266" s="24"/>
      <c r="AF266" s="24"/>
      <c r="AG266" s="24"/>
      <c r="AH266" s="24"/>
      <c r="AI266" s="24"/>
    </row>
    <row r="267" spans="2:35" ht="50.1" customHeight="1" x14ac:dyDescent="0.25">
      <c r="B267" s="27" t="s">
        <v>457</v>
      </c>
      <c r="C267" s="27" t="s">
        <v>451</v>
      </c>
      <c r="D267" s="28" t="s">
        <v>1321</v>
      </c>
      <c r="E267" s="27" t="s">
        <v>1377</v>
      </c>
      <c r="F267" s="134"/>
      <c r="G267" s="140">
        <v>7.2129221732745963</v>
      </c>
      <c r="H267" s="134"/>
      <c r="I267" s="143">
        <v>1</v>
      </c>
      <c r="J267" s="137">
        <f t="shared" si="13"/>
        <v>0</v>
      </c>
      <c r="K267" s="138">
        <f t="shared" si="14"/>
        <v>0</v>
      </c>
      <c r="L267" s="139"/>
      <c r="M267" s="141">
        <f>IF(OR(F267="Ja",F267="Nej"),0,1)</f>
        <v>1</v>
      </c>
      <c r="N267" s="129">
        <f t="shared" si="15"/>
        <v>0</v>
      </c>
      <c r="O267" s="24"/>
      <c r="P267" s="24"/>
      <c r="Q267" s="24"/>
      <c r="R267" s="24"/>
      <c r="S267" s="24"/>
      <c r="T267" s="24"/>
      <c r="U267" s="24"/>
      <c r="V267" s="24"/>
      <c r="W267" s="24"/>
      <c r="X267" s="24"/>
      <c r="Y267" s="24"/>
      <c r="Z267" s="24"/>
      <c r="AA267" s="24"/>
      <c r="AB267" s="24"/>
      <c r="AC267" s="24"/>
      <c r="AD267" s="24"/>
      <c r="AE267" s="24"/>
      <c r="AF267" s="24"/>
      <c r="AG267" s="24"/>
      <c r="AH267" s="24"/>
      <c r="AI267" s="24"/>
    </row>
    <row r="268" spans="2:35" ht="50.1" customHeight="1" x14ac:dyDescent="0.25">
      <c r="B268" s="27" t="s">
        <v>458</v>
      </c>
      <c r="C268" s="27" t="s">
        <v>451</v>
      </c>
      <c r="D268" s="28" t="s">
        <v>1351</v>
      </c>
      <c r="E268" s="27" t="s">
        <v>0</v>
      </c>
      <c r="F268" s="134"/>
      <c r="G268" s="142"/>
      <c r="H268" s="134"/>
      <c r="I268" s="143">
        <v>1</v>
      </c>
      <c r="J268" s="137">
        <f t="shared" ref="J268:J331" si="17">IF(F268="Ja",IF(H268="Ja",I268,0),0)</f>
        <v>0</v>
      </c>
      <c r="K268" s="138">
        <f t="shared" ref="K268:K331" si="18">IF(F268="Ja",IF(H268="Ja",G268,G268),0)</f>
        <v>0</v>
      </c>
      <c r="L268" s="139"/>
      <c r="M268" s="129">
        <f t="shared" ref="M268:M330" si="19">IF(F268="Ja",0,1)</f>
        <v>1</v>
      </c>
      <c r="N268" s="129">
        <f t="shared" ref="N268:N331" si="20">IF(AND(F268="Ja",H268=""),1,0)</f>
        <v>0</v>
      </c>
      <c r="O268" s="24"/>
      <c r="P268" s="24"/>
      <c r="Q268" s="24"/>
      <c r="R268" s="24"/>
      <c r="S268" s="24"/>
      <c r="T268" s="24"/>
      <c r="U268" s="24"/>
      <c r="V268" s="24"/>
      <c r="W268" s="24"/>
      <c r="X268" s="24"/>
      <c r="Y268" s="24"/>
      <c r="Z268" s="24"/>
      <c r="AA268" s="24"/>
      <c r="AB268" s="24"/>
      <c r="AC268" s="24"/>
      <c r="AD268" s="24"/>
      <c r="AE268" s="24"/>
      <c r="AF268" s="24"/>
      <c r="AG268" s="24"/>
      <c r="AH268" s="24"/>
      <c r="AI268" s="24"/>
    </row>
    <row r="269" spans="2:35" ht="50.1" customHeight="1" x14ac:dyDescent="0.25">
      <c r="B269" s="27" t="s">
        <v>459</v>
      </c>
      <c r="C269" s="27" t="s">
        <v>451</v>
      </c>
      <c r="D269" s="28" t="s">
        <v>460</v>
      </c>
      <c r="E269" s="27" t="s">
        <v>1377</v>
      </c>
      <c r="F269" s="134"/>
      <c r="G269" s="140">
        <v>7.2129221732745963</v>
      </c>
      <c r="H269" s="134"/>
      <c r="I269" s="143">
        <v>1</v>
      </c>
      <c r="J269" s="137">
        <f t="shared" si="17"/>
        <v>0</v>
      </c>
      <c r="K269" s="138">
        <f t="shared" si="18"/>
        <v>0</v>
      </c>
      <c r="L269" s="139"/>
      <c r="M269" s="141">
        <f>IF(OR(F269="Ja",F269="Nej"),0,1)</f>
        <v>1</v>
      </c>
      <c r="N269" s="129">
        <f t="shared" si="20"/>
        <v>0</v>
      </c>
      <c r="O269" s="24"/>
      <c r="P269" s="24"/>
      <c r="Q269" s="24"/>
      <c r="R269" s="24"/>
      <c r="S269" s="24"/>
      <c r="T269" s="24"/>
      <c r="U269" s="24"/>
      <c r="V269" s="24"/>
      <c r="W269" s="24"/>
      <c r="X269" s="24"/>
      <c r="Y269" s="24"/>
      <c r="Z269" s="24"/>
      <c r="AA269" s="24"/>
      <c r="AB269" s="24"/>
      <c r="AC269" s="24"/>
      <c r="AD269" s="24"/>
      <c r="AE269" s="24"/>
      <c r="AF269" s="24"/>
      <c r="AG269" s="24"/>
      <c r="AH269" s="24"/>
      <c r="AI269" s="24"/>
    </row>
    <row r="270" spans="2:35" ht="50.1" customHeight="1" x14ac:dyDescent="0.25">
      <c r="B270" s="27" t="s">
        <v>461</v>
      </c>
      <c r="C270" s="27" t="s">
        <v>451</v>
      </c>
      <c r="D270" s="28" t="s">
        <v>462</v>
      </c>
      <c r="E270" s="27" t="s">
        <v>1377</v>
      </c>
      <c r="F270" s="134"/>
      <c r="G270" s="174">
        <v>14.425844346549193</v>
      </c>
      <c r="H270" s="134"/>
      <c r="I270" s="143">
        <v>1</v>
      </c>
      <c r="J270" s="137">
        <f t="shared" si="17"/>
        <v>0</v>
      </c>
      <c r="K270" s="138">
        <f t="shared" si="18"/>
        <v>0</v>
      </c>
      <c r="L270" s="139"/>
      <c r="M270" s="141">
        <f>IF(OR(F270="Ja",F270="Nej"),0,1)</f>
        <v>1</v>
      </c>
      <c r="N270" s="129">
        <f t="shared" si="20"/>
        <v>0</v>
      </c>
      <c r="O270" s="24"/>
      <c r="P270" s="24"/>
      <c r="Q270" s="24"/>
      <c r="R270" s="24"/>
      <c r="S270" s="24"/>
      <c r="T270" s="24"/>
      <c r="U270" s="24"/>
      <c r="V270" s="24"/>
      <c r="W270" s="24"/>
      <c r="X270" s="24"/>
      <c r="Y270" s="24"/>
      <c r="Z270" s="24"/>
      <c r="AA270" s="24"/>
      <c r="AB270" s="24"/>
      <c r="AC270" s="24"/>
      <c r="AD270" s="24"/>
      <c r="AE270" s="24"/>
      <c r="AF270" s="24"/>
      <c r="AG270" s="24"/>
      <c r="AH270" s="24"/>
      <c r="AI270" s="24"/>
    </row>
    <row r="271" spans="2:35" ht="50.1" customHeight="1" x14ac:dyDescent="0.25">
      <c r="B271" s="27" t="s">
        <v>463</v>
      </c>
      <c r="C271" s="27" t="s">
        <v>451</v>
      </c>
      <c r="D271" s="28" t="s">
        <v>464</v>
      </c>
      <c r="E271" s="27" t="s">
        <v>0</v>
      </c>
      <c r="F271" s="134"/>
      <c r="G271" s="142"/>
      <c r="H271" s="134"/>
      <c r="I271" s="143">
        <v>1</v>
      </c>
      <c r="J271" s="137">
        <f t="shared" si="17"/>
        <v>0</v>
      </c>
      <c r="K271" s="138">
        <f t="shared" si="18"/>
        <v>0</v>
      </c>
      <c r="L271" s="139"/>
      <c r="M271" s="129">
        <f t="shared" si="19"/>
        <v>1</v>
      </c>
      <c r="N271" s="129">
        <f t="shared" si="20"/>
        <v>0</v>
      </c>
      <c r="O271" s="24"/>
      <c r="P271" s="24"/>
      <c r="Q271" s="24"/>
      <c r="R271" s="24"/>
      <c r="S271" s="24"/>
      <c r="T271" s="24"/>
      <c r="U271" s="24"/>
      <c r="V271" s="24"/>
      <c r="W271" s="24"/>
      <c r="X271" s="24"/>
      <c r="Y271" s="24"/>
      <c r="Z271" s="24"/>
      <c r="AA271" s="24"/>
      <c r="AB271" s="24"/>
      <c r="AC271" s="24"/>
      <c r="AD271" s="24"/>
      <c r="AE271" s="24"/>
      <c r="AF271" s="24"/>
      <c r="AG271" s="24"/>
      <c r="AH271" s="24"/>
      <c r="AI271" s="24"/>
    </row>
    <row r="272" spans="2:35" ht="50.1" customHeight="1" x14ac:dyDescent="0.25">
      <c r="B272" s="27" t="s">
        <v>465</v>
      </c>
      <c r="C272" s="27" t="s">
        <v>451</v>
      </c>
      <c r="D272" s="28" t="s">
        <v>1397</v>
      </c>
      <c r="E272" s="27" t="s">
        <v>0</v>
      </c>
      <c r="F272" s="134"/>
      <c r="G272" s="142"/>
      <c r="H272" s="134"/>
      <c r="I272" s="143">
        <v>1</v>
      </c>
      <c r="J272" s="137">
        <f t="shared" si="17"/>
        <v>0</v>
      </c>
      <c r="K272" s="138">
        <f t="shared" si="18"/>
        <v>0</v>
      </c>
      <c r="L272" s="139"/>
      <c r="M272" s="129">
        <f t="shared" si="19"/>
        <v>1</v>
      </c>
      <c r="N272" s="129">
        <f t="shared" si="20"/>
        <v>0</v>
      </c>
      <c r="O272" s="24"/>
      <c r="P272" s="24"/>
      <c r="Q272" s="24"/>
      <c r="R272" s="24"/>
      <c r="S272" s="24"/>
      <c r="T272" s="24"/>
      <c r="U272" s="24"/>
      <c r="V272" s="24"/>
      <c r="W272" s="24"/>
      <c r="X272" s="24"/>
      <c r="Y272" s="24"/>
      <c r="Z272" s="24"/>
      <c r="AA272" s="24"/>
      <c r="AB272" s="24"/>
      <c r="AC272" s="24"/>
      <c r="AD272" s="24"/>
      <c r="AE272" s="24"/>
      <c r="AF272" s="24"/>
      <c r="AG272" s="24"/>
      <c r="AH272" s="24"/>
      <c r="AI272" s="24"/>
    </row>
    <row r="273" spans="2:35" ht="50.1" customHeight="1" x14ac:dyDescent="0.25">
      <c r="B273" s="27" t="s">
        <v>466</v>
      </c>
      <c r="C273" s="27" t="s">
        <v>451</v>
      </c>
      <c r="D273" s="28" t="s">
        <v>467</v>
      </c>
      <c r="E273" s="27" t="s">
        <v>0</v>
      </c>
      <c r="F273" s="134"/>
      <c r="G273" s="142"/>
      <c r="H273" s="134"/>
      <c r="I273" s="143">
        <v>1</v>
      </c>
      <c r="J273" s="137">
        <f t="shared" si="17"/>
        <v>0</v>
      </c>
      <c r="K273" s="138">
        <f t="shared" si="18"/>
        <v>0</v>
      </c>
      <c r="L273" s="139"/>
      <c r="M273" s="129">
        <f t="shared" si="19"/>
        <v>1</v>
      </c>
      <c r="N273" s="129">
        <f t="shared" si="20"/>
        <v>0</v>
      </c>
      <c r="O273" s="24"/>
      <c r="P273" s="24"/>
      <c r="Q273" s="24"/>
      <c r="R273" s="24"/>
      <c r="S273" s="24"/>
      <c r="T273" s="24"/>
      <c r="U273" s="24"/>
      <c r="V273" s="24"/>
      <c r="W273" s="24"/>
      <c r="X273" s="24"/>
      <c r="Y273" s="24"/>
      <c r="Z273" s="24"/>
      <c r="AA273" s="24"/>
      <c r="AB273" s="24"/>
      <c r="AC273" s="24"/>
      <c r="AD273" s="24"/>
      <c r="AE273" s="24"/>
      <c r="AF273" s="24"/>
      <c r="AG273" s="24"/>
      <c r="AH273" s="24"/>
      <c r="AI273" s="24"/>
    </row>
    <row r="274" spans="2:35" ht="50.1" customHeight="1" x14ac:dyDescent="0.25">
      <c r="B274" s="27" t="s">
        <v>468</v>
      </c>
      <c r="C274" s="27" t="s">
        <v>451</v>
      </c>
      <c r="D274" s="28" t="s">
        <v>469</v>
      </c>
      <c r="E274" s="27" t="s">
        <v>1377</v>
      </c>
      <c r="F274" s="134"/>
      <c r="G274" s="174">
        <v>14.425844346549193</v>
      </c>
      <c r="H274" s="134"/>
      <c r="I274" s="143">
        <v>1</v>
      </c>
      <c r="J274" s="137">
        <f t="shared" si="17"/>
        <v>0</v>
      </c>
      <c r="K274" s="138">
        <f t="shared" si="18"/>
        <v>0</v>
      </c>
      <c r="L274" s="139"/>
      <c r="M274" s="141">
        <f>IF(OR(F274="Ja",F274="Nej"),0,1)</f>
        <v>1</v>
      </c>
      <c r="N274" s="129">
        <f t="shared" si="20"/>
        <v>0</v>
      </c>
      <c r="O274" s="24"/>
      <c r="P274" s="24"/>
      <c r="Q274" s="24"/>
      <c r="R274" s="24"/>
      <c r="S274" s="24"/>
      <c r="T274" s="24"/>
      <c r="U274" s="24"/>
      <c r="V274" s="24"/>
      <c r="W274" s="24"/>
      <c r="X274" s="24"/>
      <c r="Y274" s="24"/>
      <c r="Z274" s="24"/>
      <c r="AA274" s="24"/>
      <c r="AB274" s="24"/>
      <c r="AC274" s="24"/>
      <c r="AD274" s="24"/>
      <c r="AE274" s="24"/>
      <c r="AF274" s="24"/>
      <c r="AG274" s="24"/>
      <c r="AH274" s="24"/>
      <c r="AI274" s="24"/>
    </row>
    <row r="275" spans="2:35" ht="50.1" customHeight="1" x14ac:dyDescent="0.25">
      <c r="B275" s="27" t="s">
        <v>470</v>
      </c>
      <c r="C275" s="27" t="s">
        <v>451</v>
      </c>
      <c r="D275" s="28" t="s">
        <v>471</v>
      </c>
      <c r="E275" s="27" t="s">
        <v>1377</v>
      </c>
      <c r="F275" s="134"/>
      <c r="G275" s="140">
        <v>7.2129221732745963</v>
      </c>
      <c r="H275" s="134"/>
      <c r="I275" s="143">
        <v>1</v>
      </c>
      <c r="J275" s="137">
        <f t="shared" si="17"/>
        <v>0</v>
      </c>
      <c r="K275" s="138">
        <f t="shared" si="18"/>
        <v>0</v>
      </c>
      <c r="L275" s="139"/>
      <c r="M275" s="141">
        <f>IF(OR(F275="Ja",F275="Nej"),0,1)</f>
        <v>1</v>
      </c>
      <c r="N275" s="129">
        <f t="shared" si="20"/>
        <v>0</v>
      </c>
      <c r="O275" s="24"/>
      <c r="P275" s="24"/>
      <c r="Q275" s="24"/>
      <c r="R275" s="24"/>
      <c r="S275" s="24"/>
      <c r="T275" s="24"/>
      <c r="U275" s="24"/>
      <c r="V275" s="24"/>
      <c r="W275" s="24"/>
      <c r="X275" s="24"/>
      <c r="Y275" s="24"/>
      <c r="Z275" s="24"/>
      <c r="AA275" s="24"/>
      <c r="AB275" s="24"/>
      <c r="AC275" s="24"/>
      <c r="AD275" s="24"/>
      <c r="AE275" s="24"/>
      <c r="AF275" s="24"/>
      <c r="AG275" s="24"/>
      <c r="AH275" s="24"/>
      <c r="AI275" s="24"/>
    </row>
    <row r="276" spans="2:35" ht="50.1" customHeight="1" x14ac:dyDescent="0.25">
      <c r="B276" s="27" t="s">
        <v>472</v>
      </c>
      <c r="C276" s="27" t="s">
        <v>451</v>
      </c>
      <c r="D276" s="28" t="s">
        <v>473</v>
      </c>
      <c r="E276" s="27" t="s">
        <v>0</v>
      </c>
      <c r="F276" s="134"/>
      <c r="G276" s="142"/>
      <c r="H276" s="134"/>
      <c r="I276" s="143">
        <v>1</v>
      </c>
      <c r="J276" s="137">
        <f t="shared" si="17"/>
        <v>0</v>
      </c>
      <c r="K276" s="138">
        <f t="shared" si="18"/>
        <v>0</v>
      </c>
      <c r="L276" s="139"/>
      <c r="M276" s="129">
        <f t="shared" si="19"/>
        <v>1</v>
      </c>
      <c r="N276" s="129">
        <f t="shared" si="20"/>
        <v>0</v>
      </c>
      <c r="O276" s="24"/>
      <c r="P276" s="24"/>
      <c r="Q276" s="24"/>
      <c r="R276" s="24"/>
      <c r="S276" s="24"/>
      <c r="T276" s="24"/>
      <c r="U276" s="24"/>
      <c r="V276" s="24"/>
      <c r="W276" s="24"/>
      <c r="X276" s="24"/>
      <c r="Y276" s="24"/>
      <c r="Z276" s="24"/>
      <c r="AA276" s="24"/>
      <c r="AB276" s="24"/>
      <c r="AC276" s="24"/>
      <c r="AD276" s="24"/>
      <c r="AE276" s="24"/>
      <c r="AF276" s="24"/>
      <c r="AG276" s="24"/>
      <c r="AH276" s="24"/>
      <c r="AI276" s="24"/>
    </row>
    <row r="277" spans="2:35" ht="102" customHeight="1" x14ac:dyDescent="0.25">
      <c r="B277" s="27" t="s">
        <v>474</v>
      </c>
      <c r="C277" s="27" t="s">
        <v>451</v>
      </c>
      <c r="D277" s="28" t="s">
        <v>475</v>
      </c>
      <c r="E277" s="27" t="s">
        <v>1377</v>
      </c>
      <c r="F277" s="134"/>
      <c r="G277" s="174">
        <v>14.425844346549193</v>
      </c>
      <c r="H277" s="134"/>
      <c r="I277" s="143">
        <v>1</v>
      </c>
      <c r="J277" s="137">
        <f t="shared" si="17"/>
        <v>0</v>
      </c>
      <c r="K277" s="138">
        <f t="shared" si="18"/>
        <v>0</v>
      </c>
      <c r="L277" s="139"/>
      <c r="M277" s="141">
        <f>IF(OR(F277="Ja",F277="Nej"),0,1)</f>
        <v>1</v>
      </c>
      <c r="N277" s="129">
        <f t="shared" si="20"/>
        <v>0</v>
      </c>
      <c r="O277" s="24"/>
      <c r="P277" s="24"/>
      <c r="Q277" s="24"/>
      <c r="R277" s="24"/>
      <c r="S277" s="24"/>
      <c r="T277" s="24"/>
      <c r="U277" s="24"/>
      <c r="V277" s="24"/>
      <c r="W277" s="24"/>
      <c r="X277" s="24"/>
      <c r="Y277" s="24"/>
      <c r="Z277" s="24"/>
      <c r="AA277" s="24"/>
      <c r="AB277" s="24"/>
      <c r="AC277" s="24"/>
      <c r="AD277" s="24"/>
      <c r="AE277" s="24"/>
      <c r="AF277" s="24"/>
      <c r="AG277" s="24"/>
      <c r="AH277" s="24"/>
      <c r="AI277" s="24"/>
    </row>
    <row r="278" spans="2:35" ht="50.1" customHeight="1" x14ac:dyDescent="0.25">
      <c r="B278" s="27" t="s">
        <v>476</v>
      </c>
      <c r="C278" s="27" t="s">
        <v>451</v>
      </c>
      <c r="D278" s="28" t="s">
        <v>477</v>
      </c>
      <c r="E278" s="27" t="s">
        <v>0</v>
      </c>
      <c r="F278" s="134"/>
      <c r="G278" s="142"/>
      <c r="H278" s="134"/>
      <c r="I278" s="143">
        <v>1</v>
      </c>
      <c r="J278" s="137">
        <f t="shared" si="17"/>
        <v>0</v>
      </c>
      <c r="K278" s="138">
        <f t="shared" si="18"/>
        <v>0</v>
      </c>
      <c r="L278" s="139"/>
      <c r="M278" s="129">
        <f t="shared" si="19"/>
        <v>1</v>
      </c>
      <c r="N278" s="129">
        <f t="shared" si="20"/>
        <v>0</v>
      </c>
      <c r="O278" s="24"/>
      <c r="P278" s="24"/>
      <c r="Q278" s="24"/>
      <c r="R278" s="24"/>
      <c r="S278" s="24"/>
      <c r="T278" s="24"/>
      <c r="U278" s="24"/>
      <c r="V278" s="24"/>
      <c r="W278" s="24"/>
      <c r="X278" s="24"/>
      <c r="Y278" s="24"/>
      <c r="Z278" s="24"/>
      <c r="AA278" s="24"/>
      <c r="AB278" s="24"/>
      <c r="AC278" s="24"/>
      <c r="AD278" s="24"/>
      <c r="AE278" s="24"/>
      <c r="AF278" s="24"/>
      <c r="AG278" s="24"/>
      <c r="AH278" s="24"/>
      <c r="AI278" s="24"/>
    </row>
    <row r="279" spans="2:35" ht="50.1" customHeight="1" x14ac:dyDescent="0.25">
      <c r="B279" s="27" t="s">
        <v>478</v>
      </c>
      <c r="C279" s="27" t="s">
        <v>451</v>
      </c>
      <c r="D279" s="28" t="s">
        <v>479</v>
      </c>
      <c r="E279" s="27" t="s">
        <v>0</v>
      </c>
      <c r="F279" s="134"/>
      <c r="G279" s="142"/>
      <c r="H279" s="134"/>
      <c r="I279" s="143">
        <v>1</v>
      </c>
      <c r="J279" s="137">
        <f t="shared" si="17"/>
        <v>0</v>
      </c>
      <c r="K279" s="138">
        <f t="shared" si="18"/>
        <v>0</v>
      </c>
      <c r="L279" s="139"/>
      <c r="M279" s="129">
        <f t="shared" si="19"/>
        <v>1</v>
      </c>
      <c r="N279" s="129">
        <f t="shared" si="20"/>
        <v>0</v>
      </c>
      <c r="O279" s="24"/>
      <c r="P279" s="24"/>
      <c r="Q279" s="24"/>
      <c r="R279" s="24"/>
      <c r="S279" s="24"/>
      <c r="T279" s="24"/>
      <c r="U279" s="24"/>
      <c r="V279" s="24"/>
      <c r="W279" s="24"/>
      <c r="X279" s="24"/>
      <c r="Y279" s="24"/>
      <c r="Z279" s="24"/>
      <c r="AA279" s="24"/>
      <c r="AB279" s="24"/>
      <c r="AC279" s="24"/>
      <c r="AD279" s="24"/>
      <c r="AE279" s="24"/>
      <c r="AF279" s="24"/>
      <c r="AG279" s="24"/>
      <c r="AH279" s="24"/>
      <c r="AI279" s="24"/>
    </row>
    <row r="280" spans="2:35" ht="50.1" customHeight="1" x14ac:dyDescent="0.25">
      <c r="B280" s="27" t="s">
        <v>480</v>
      </c>
      <c r="C280" s="27" t="s">
        <v>451</v>
      </c>
      <c r="D280" s="28" t="s">
        <v>481</v>
      </c>
      <c r="E280" s="27" t="s">
        <v>1377</v>
      </c>
      <c r="F280" s="134"/>
      <c r="G280" s="140">
        <v>7.2129221732745963</v>
      </c>
      <c r="H280" s="134"/>
      <c r="I280" s="143">
        <v>1</v>
      </c>
      <c r="J280" s="137">
        <f t="shared" si="17"/>
        <v>0</v>
      </c>
      <c r="K280" s="138">
        <f t="shared" si="18"/>
        <v>0</v>
      </c>
      <c r="L280" s="139"/>
      <c r="M280" s="141">
        <f>IF(OR(F280="Ja",F280="Nej"),0,1)</f>
        <v>1</v>
      </c>
      <c r="N280" s="129">
        <f t="shared" si="20"/>
        <v>0</v>
      </c>
      <c r="O280" s="24"/>
      <c r="P280" s="24"/>
      <c r="Q280" s="24"/>
      <c r="R280" s="24"/>
      <c r="S280" s="24"/>
      <c r="T280" s="24"/>
      <c r="U280" s="24"/>
      <c r="V280" s="24"/>
      <c r="W280" s="24"/>
      <c r="X280" s="24"/>
      <c r="Y280" s="24"/>
      <c r="Z280" s="24"/>
      <c r="AA280" s="24"/>
      <c r="AB280" s="24"/>
      <c r="AC280" s="24"/>
      <c r="AD280" s="24"/>
      <c r="AE280" s="24"/>
      <c r="AF280" s="24"/>
      <c r="AG280" s="24"/>
      <c r="AH280" s="24"/>
      <c r="AI280" s="24"/>
    </row>
    <row r="281" spans="2:35" ht="50.1" customHeight="1" x14ac:dyDescent="0.25">
      <c r="B281" s="27" t="s">
        <v>482</v>
      </c>
      <c r="C281" s="27" t="s">
        <v>451</v>
      </c>
      <c r="D281" s="28" t="s">
        <v>483</v>
      </c>
      <c r="E281" s="27" t="s">
        <v>0</v>
      </c>
      <c r="F281" s="134"/>
      <c r="G281" s="142"/>
      <c r="H281" s="134"/>
      <c r="I281" s="143">
        <v>1</v>
      </c>
      <c r="J281" s="137">
        <f t="shared" si="17"/>
        <v>0</v>
      </c>
      <c r="K281" s="138">
        <f t="shared" si="18"/>
        <v>0</v>
      </c>
      <c r="L281" s="139"/>
      <c r="M281" s="129">
        <f t="shared" si="19"/>
        <v>1</v>
      </c>
      <c r="N281" s="129">
        <f t="shared" si="20"/>
        <v>0</v>
      </c>
      <c r="O281" s="24"/>
      <c r="P281" s="24"/>
      <c r="Q281" s="24"/>
      <c r="R281" s="24"/>
      <c r="S281" s="24"/>
      <c r="T281" s="24"/>
      <c r="U281" s="24"/>
      <c r="V281" s="24"/>
      <c r="W281" s="24"/>
      <c r="X281" s="24"/>
      <c r="Y281" s="24"/>
      <c r="Z281" s="24"/>
      <c r="AA281" s="24"/>
      <c r="AB281" s="24"/>
      <c r="AC281" s="24"/>
      <c r="AD281" s="24"/>
      <c r="AE281" s="24"/>
      <c r="AF281" s="24"/>
      <c r="AG281" s="24"/>
      <c r="AH281" s="24"/>
      <c r="AI281" s="24"/>
    </row>
    <row r="282" spans="2:35" ht="50.1" customHeight="1" x14ac:dyDescent="0.25">
      <c r="B282" s="27" t="s">
        <v>484</v>
      </c>
      <c r="C282" s="27" t="s">
        <v>451</v>
      </c>
      <c r="D282" s="28" t="s">
        <v>485</v>
      </c>
      <c r="E282" s="27" t="s">
        <v>1377</v>
      </c>
      <c r="F282" s="134"/>
      <c r="G282" s="174">
        <v>14.425844346549193</v>
      </c>
      <c r="H282" s="134"/>
      <c r="I282" s="143">
        <v>1</v>
      </c>
      <c r="J282" s="137">
        <f t="shared" si="17"/>
        <v>0</v>
      </c>
      <c r="K282" s="138">
        <f t="shared" si="18"/>
        <v>0</v>
      </c>
      <c r="L282" s="139"/>
      <c r="M282" s="141">
        <f>IF(OR(F282="Ja",F282="Nej"),0,1)</f>
        <v>1</v>
      </c>
      <c r="N282" s="129">
        <f t="shared" si="20"/>
        <v>0</v>
      </c>
      <c r="O282" s="24"/>
      <c r="P282" s="24"/>
      <c r="Q282" s="24"/>
      <c r="R282" s="24"/>
      <c r="S282" s="24"/>
      <c r="T282" s="24"/>
      <c r="U282" s="24"/>
      <c r="V282" s="24"/>
      <c r="W282" s="24"/>
      <c r="X282" s="24"/>
      <c r="Y282" s="24"/>
      <c r="Z282" s="24"/>
      <c r="AA282" s="24"/>
      <c r="AB282" s="24"/>
      <c r="AC282" s="24"/>
      <c r="AD282" s="24"/>
      <c r="AE282" s="24"/>
      <c r="AF282" s="24"/>
      <c r="AG282" s="24"/>
      <c r="AH282" s="24"/>
      <c r="AI282" s="24"/>
    </row>
    <row r="283" spans="2:35" ht="50.1" customHeight="1" x14ac:dyDescent="0.25">
      <c r="B283" s="27" t="s">
        <v>486</v>
      </c>
      <c r="C283" s="27" t="s">
        <v>451</v>
      </c>
      <c r="D283" s="28" t="s">
        <v>1299</v>
      </c>
      <c r="E283" s="27" t="s">
        <v>0</v>
      </c>
      <c r="F283" s="134"/>
      <c r="G283" s="142"/>
      <c r="H283" s="134"/>
      <c r="I283" s="143">
        <v>1</v>
      </c>
      <c r="J283" s="137">
        <f t="shared" si="17"/>
        <v>0</v>
      </c>
      <c r="K283" s="138">
        <f t="shared" si="18"/>
        <v>0</v>
      </c>
      <c r="L283" s="139"/>
      <c r="M283" s="129">
        <f t="shared" si="19"/>
        <v>1</v>
      </c>
      <c r="N283" s="129">
        <f t="shared" si="20"/>
        <v>0</v>
      </c>
      <c r="O283" s="24"/>
      <c r="P283" s="24"/>
      <c r="Q283" s="24"/>
      <c r="R283" s="24"/>
      <c r="S283" s="24"/>
      <c r="T283" s="24"/>
      <c r="U283" s="24"/>
      <c r="V283" s="24"/>
      <c r="W283" s="24"/>
      <c r="X283" s="24"/>
      <c r="Y283" s="24"/>
      <c r="Z283" s="24"/>
      <c r="AA283" s="24"/>
      <c r="AB283" s="24"/>
      <c r="AC283" s="24"/>
      <c r="AD283" s="24"/>
      <c r="AE283" s="24"/>
      <c r="AF283" s="24"/>
      <c r="AG283" s="24"/>
      <c r="AH283" s="24"/>
      <c r="AI283" s="24"/>
    </row>
    <row r="284" spans="2:35" ht="50.1" customHeight="1" x14ac:dyDescent="0.25">
      <c r="B284" s="27" t="s">
        <v>487</v>
      </c>
      <c r="C284" s="27" t="s">
        <v>451</v>
      </c>
      <c r="D284" s="28" t="s">
        <v>488</v>
      </c>
      <c r="E284" s="27" t="s">
        <v>1377</v>
      </c>
      <c r="F284" s="134"/>
      <c r="G284" s="174">
        <v>3.6064610866372981</v>
      </c>
      <c r="H284" s="134"/>
      <c r="I284" s="143">
        <v>1</v>
      </c>
      <c r="J284" s="137">
        <f t="shared" si="17"/>
        <v>0</v>
      </c>
      <c r="K284" s="138">
        <f t="shared" si="18"/>
        <v>0</v>
      </c>
      <c r="L284" s="139"/>
      <c r="M284" s="141">
        <f>IF(OR(F284="Ja",F284="Nej"),0,1)</f>
        <v>1</v>
      </c>
      <c r="N284" s="129">
        <f t="shared" si="20"/>
        <v>0</v>
      </c>
      <c r="O284" s="24"/>
      <c r="P284" s="24"/>
      <c r="Q284" s="24"/>
      <c r="R284" s="24"/>
      <c r="S284" s="24"/>
      <c r="T284" s="24"/>
      <c r="U284" s="24"/>
      <c r="V284" s="24"/>
      <c r="W284" s="24"/>
      <c r="X284" s="24"/>
      <c r="Y284" s="24"/>
      <c r="Z284" s="24"/>
      <c r="AA284" s="24"/>
      <c r="AB284" s="24"/>
      <c r="AC284" s="24"/>
      <c r="AD284" s="24"/>
      <c r="AE284" s="24"/>
      <c r="AF284" s="24"/>
      <c r="AG284" s="24"/>
      <c r="AH284" s="24"/>
      <c r="AI284" s="24"/>
    </row>
    <row r="285" spans="2:35" ht="50.1" customHeight="1" x14ac:dyDescent="0.25">
      <c r="B285" s="27" t="s">
        <v>489</v>
      </c>
      <c r="C285" s="27" t="s">
        <v>451</v>
      </c>
      <c r="D285" s="28" t="s">
        <v>490</v>
      </c>
      <c r="E285" s="27" t="s">
        <v>0</v>
      </c>
      <c r="F285" s="134"/>
      <c r="G285" s="142"/>
      <c r="H285" s="134"/>
      <c r="I285" s="143">
        <v>1</v>
      </c>
      <c r="J285" s="137">
        <f t="shared" si="17"/>
        <v>0</v>
      </c>
      <c r="K285" s="138">
        <f t="shared" si="18"/>
        <v>0</v>
      </c>
      <c r="L285" s="139"/>
      <c r="M285" s="129">
        <f t="shared" si="19"/>
        <v>1</v>
      </c>
      <c r="N285" s="129">
        <f t="shared" si="20"/>
        <v>0</v>
      </c>
      <c r="O285" s="24"/>
      <c r="P285" s="24"/>
      <c r="Q285" s="24"/>
      <c r="R285" s="24"/>
      <c r="S285" s="24"/>
      <c r="T285" s="24"/>
      <c r="U285" s="24"/>
      <c r="V285" s="24"/>
      <c r="W285" s="24"/>
      <c r="X285" s="24"/>
      <c r="Y285" s="24"/>
      <c r="Z285" s="24"/>
      <c r="AA285" s="24"/>
      <c r="AB285" s="24"/>
      <c r="AC285" s="24"/>
      <c r="AD285" s="24"/>
      <c r="AE285" s="24"/>
      <c r="AF285" s="24"/>
      <c r="AG285" s="24"/>
      <c r="AH285" s="24"/>
      <c r="AI285" s="24"/>
    </row>
    <row r="286" spans="2:35" ht="54.75" customHeight="1" x14ac:dyDescent="0.25">
      <c r="B286" s="27" t="s">
        <v>491</v>
      </c>
      <c r="C286" s="27" t="s">
        <v>451</v>
      </c>
      <c r="D286" s="28" t="s">
        <v>492</v>
      </c>
      <c r="E286" s="27" t="s">
        <v>0</v>
      </c>
      <c r="F286" s="134"/>
      <c r="G286" s="142"/>
      <c r="H286" s="134"/>
      <c r="I286" s="143">
        <v>1</v>
      </c>
      <c r="J286" s="137">
        <f t="shared" si="17"/>
        <v>0</v>
      </c>
      <c r="K286" s="138">
        <f t="shared" si="18"/>
        <v>0</v>
      </c>
      <c r="L286" s="139"/>
      <c r="M286" s="129">
        <f t="shared" si="19"/>
        <v>1</v>
      </c>
      <c r="N286" s="129">
        <f t="shared" si="20"/>
        <v>0</v>
      </c>
      <c r="O286" s="24"/>
      <c r="P286" s="24"/>
      <c r="Q286" s="24"/>
      <c r="R286" s="24"/>
      <c r="S286" s="24"/>
      <c r="T286" s="24"/>
      <c r="U286" s="24"/>
      <c r="V286" s="24"/>
      <c r="W286" s="24"/>
      <c r="X286" s="24"/>
      <c r="Y286" s="24"/>
      <c r="Z286" s="24"/>
      <c r="AA286" s="24"/>
      <c r="AB286" s="24"/>
      <c r="AC286" s="24"/>
      <c r="AD286" s="24"/>
      <c r="AE286" s="24"/>
      <c r="AF286" s="24"/>
      <c r="AG286" s="24"/>
      <c r="AH286" s="24"/>
      <c r="AI286" s="24"/>
    </row>
    <row r="287" spans="2:35" ht="73.5" customHeight="1" x14ac:dyDescent="0.25">
      <c r="B287" s="27" t="s">
        <v>493</v>
      </c>
      <c r="C287" s="27" t="s">
        <v>451</v>
      </c>
      <c r="D287" s="28" t="s">
        <v>494</v>
      </c>
      <c r="E287" s="27" t="s">
        <v>0</v>
      </c>
      <c r="F287" s="134"/>
      <c r="G287" s="142"/>
      <c r="H287" s="134"/>
      <c r="I287" s="143">
        <v>1</v>
      </c>
      <c r="J287" s="137">
        <f t="shared" si="17"/>
        <v>0</v>
      </c>
      <c r="K287" s="138">
        <f t="shared" si="18"/>
        <v>0</v>
      </c>
      <c r="L287" s="139"/>
      <c r="M287" s="129">
        <f t="shared" si="19"/>
        <v>1</v>
      </c>
      <c r="N287" s="129">
        <f t="shared" si="20"/>
        <v>0</v>
      </c>
      <c r="O287" s="24"/>
      <c r="P287" s="24"/>
      <c r="Q287" s="24"/>
      <c r="R287" s="24"/>
      <c r="S287" s="24"/>
      <c r="T287" s="24"/>
      <c r="U287" s="24"/>
      <c r="V287" s="24"/>
      <c r="W287" s="24"/>
      <c r="X287" s="24"/>
      <c r="Y287" s="24"/>
      <c r="Z287" s="24"/>
      <c r="AA287" s="24"/>
      <c r="AB287" s="24"/>
      <c r="AC287" s="24"/>
      <c r="AD287" s="24"/>
      <c r="AE287" s="24"/>
      <c r="AF287" s="24"/>
      <c r="AG287" s="24"/>
      <c r="AH287" s="24"/>
      <c r="AI287" s="24"/>
    </row>
    <row r="288" spans="2:35" ht="84.75" customHeight="1" x14ac:dyDescent="0.25">
      <c r="B288" s="27" t="s">
        <v>495</v>
      </c>
      <c r="C288" s="27" t="s">
        <v>451</v>
      </c>
      <c r="D288" s="28" t="s">
        <v>496</v>
      </c>
      <c r="E288" s="27" t="s">
        <v>1377</v>
      </c>
      <c r="F288" s="134"/>
      <c r="G288" s="140">
        <v>7.2129221732745963</v>
      </c>
      <c r="H288" s="134"/>
      <c r="I288" s="143">
        <v>1</v>
      </c>
      <c r="J288" s="137">
        <f t="shared" si="17"/>
        <v>0</v>
      </c>
      <c r="K288" s="138">
        <f t="shared" si="18"/>
        <v>0</v>
      </c>
      <c r="L288" s="139"/>
      <c r="M288" s="141">
        <f>IF(OR(F288="Ja",F288="Nej"),0,1)</f>
        <v>1</v>
      </c>
      <c r="N288" s="129">
        <f t="shared" si="20"/>
        <v>0</v>
      </c>
      <c r="O288" s="24"/>
      <c r="P288" s="24"/>
      <c r="Q288" s="24"/>
      <c r="R288" s="24"/>
      <c r="S288" s="24"/>
      <c r="T288" s="24"/>
      <c r="U288" s="24"/>
      <c r="V288" s="24"/>
      <c r="W288" s="24"/>
      <c r="X288" s="24"/>
      <c r="Y288" s="24"/>
      <c r="Z288" s="24"/>
      <c r="AA288" s="24"/>
      <c r="AB288" s="24"/>
      <c r="AC288" s="24"/>
      <c r="AD288" s="24"/>
      <c r="AE288" s="24"/>
      <c r="AF288" s="24"/>
      <c r="AG288" s="24"/>
      <c r="AH288" s="24"/>
      <c r="AI288" s="24"/>
    </row>
    <row r="289" spans="2:35" ht="69.75" customHeight="1" x14ac:dyDescent="0.25">
      <c r="B289" s="27" t="s">
        <v>497</v>
      </c>
      <c r="C289" s="27" t="s">
        <v>451</v>
      </c>
      <c r="D289" s="28" t="s">
        <v>498</v>
      </c>
      <c r="E289" s="27" t="s">
        <v>0</v>
      </c>
      <c r="F289" s="134"/>
      <c r="G289" s="142"/>
      <c r="H289" s="134"/>
      <c r="I289" s="143">
        <v>1</v>
      </c>
      <c r="J289" s="137">
        <f t="shared" si="17"/>
        <v>0</v>
      </c>
      <c r="K289" s="138">
        <f t="shared" si="18"/>
        <v>0</v>
      </c>
      <c r="L289" s="139"/>
      <c r="M289" s="129">
        <f t="shared" si="19"/>
        <v>1</v>
      </c>
      <c r="N289" s="129">
        <f t="shared" si="20"/>
        <v>0</v>
      </c>
      <c r="O289" s="24"/>
      <c r="P289" s="24"/>
      <c r="Q289" s="24"/>
      <c r="R289" s="24"/>
      <c r="S289" s="24"/>
      <c r="T289" s="24"/>
      <c r="U289" s="24"/>
      <c r="V289" s="24"/>
      <c r="W289" s="24"/>
      <c r="X289" s="24"/>
      <c r="Y289" s="24"/>
      <c r="Z289" s="24"/>
      <c r="AA289" s="24"/>
      <c r="AB289" s="24"/>
      <c r="AC289" s="24"/>
      <c r="AD289" s="24"/>
      <c r="AE289" s="24"/>
      <c r="AF289" s="24"/>
      <c r="AG289" s="24"/>
      <c r="AH289" s="24"/>
      <c r="AI289" s="24"/>
    </row>
    <row r="290" spans="2:35" ht="57" customHeight="1" x14ac:dyDescent="0.25">
      <c r="B290" s="27" t="s">
        <v>499</v>
      </c>
      <c r="C290" s="27" t="s">
        <v>451</v>
      </c>
      <c r="D290" s="28" t="s">
        <v>500</v>
      </c>
      <c r="E290" s="27" t="s">
        <v>0</v>
      </c>
      <c r="F290" s="134"/>
      <c r="G290" s="142"/>
      <c r="H290" s="134"/>
      <c r="I290" s="143">
        <v>1</v>
      </c>
      <c r="J290" s="137">
        <f t="shared" si="17"/>
        <v>0</v>
      </c>
      <c r="K290" s="138">
        <f t="shared" si="18"/>
        <v>0</v>
      </c>
      <c r="L290" s="139"/>
      <c r="M290" s="129">
        <f t="shared" si="19"/>
        <v>1</v>
      </c>
      <c r="N290" s="129">
        <f t="shared" si="20"/>
        <v>0</v>
      </c>
      <c r="O290" s="24"/>
      <c r="P290" s="24"/>
      <c r="Q290" s="24"/>
      <c r="R290" s="24"/>
      <c r="S290" s="24"/>
      <c r="T290" s="24"/>
      <c r="U290" s="24"/>
      <c r="V290" s="24"/>
      <c r="W290" s="24"/>
      <c r="X290" s="24"/>
      <c r="Y290" s="24"/>
      <c r="Z290" s="24"/>
      <c r="AA290" s="24"/>
      <c r="AB290" s="24"/>
      <c r="AC290" s="24"/>
      <c r="AD290" s="24"/>
      <c r="AE290" s="24"/>
      <c r="AF290" s="24"/>
      <c r="AG290" s="24"/>
      <c r="AH290" s="24"/>
      <c r="AI290" s="24"/>
    </row>
    <row r="291" spans="2:35" ht="50.1" customHeight="1" x14ac:dyDescent="0.25">
      <c r="B291" s="27" t="s">
        <v>501</v>
      </c>
      <c r="C291" s="27" t="s">
        <v>451</v>
      </c>
      <c r="D291" s="28" t="s">
        <v>502</v>
      </c>
      <c r="E291" s="27" t="s">
        <v>0</v>
      </c>
      <c r="F291" s="134"/>
      <c r="G291" s="142"/>
      <c r="H291" s="134"/>
      <c r="I291" s="143">
        <v>1</v>
      </c>
      <c r="J291" s="137">
        <f t="shared" si="17"/>
        <v>0</v>
      </c>
      <c r="K291" s="138">
        <f t="shared" si="18"/>
        <v>0</v>
      </c>
      <c r="L291" s="139"/>
      <c r="M291" s="129">
        <f t="shared" si="19"/>
        <v>1</v>
      </c>
      <c r="N291" s="129">
        <f t="shared" si="20"/>
        <v>0</v>
      </c>
      <c r="O291" s="24"/>
      <c r="P291" s="24"/>
      <c r="Q291" s="24"/>
      <c r="R291" s="24"/>
      <c r="S291" s="24"/>
      <c r="T291" s="24"/>
      <c r="U291" s="24"/>
      <c r="V291" s="24"/>
      <c r="W291" s="24"/>
      <c r="X291" s="24"/>
      <c r="Y291" s="24"/>
      <c r="Z291" s="24"/>
      <c r="AA291" s="24"/>
      <c r="AB291" s="24"/>
      <c r="AC291" s="24"/>
      <c r="AD291" s="24"/>
      <c r="AE291" s="24"/>
      <c r="AF291" s="24"/>
      <c r="AG291" s="24"/>
      <c r="AH291" s="24"/>
      <c r="AI291" s="24"/>
    </row>
    <row r="292" spans="2:35" ht="108" customHeight="1" x14ac:dyDescent="0.25">
      <c r="B292" s="27" t="s">
        <v>503</v>
      </c>
      <c r="C292" s="27" t="s">
        <v>451</v>
      </c>
      <c r="D292" s="28" t="s">
        <v>504</v>
      </c>
      <c r="E292" s="27" t="s">
        <v>0</v>
      </c>
      <c r="F292" s="134"/>
      <c r="G292" s="142"/>
      <c r="H292" s="134"/>
      <c r="I292" s="143">
        <v>1</v>
      </c>
      <c r="J292" s="137">
        <f t="shared" si="17"/>
        <v>0</v>
      </c>
      <c r="K292" s="138">
        <f t="shared" si="18"/>
        <v>0</v>
      </c>
      <c r="L292" s="139"/>
      <c r="M292" s="129">
        <f t="shared" si="19"/>
        <v>1</v>
      </c>
      <c r="N292" s="129">
        <f t="shared" si="20"/>
        <v>0</v>
      </c>
      <c r="O292" s="24"/>
      <c r="P292" s="24"/>
      <c r="Q292" s="24"/>
      <c r="R292" s="24"/>
      <c r="S292" s="24"/>
      <c r="T292" s="24"/>
      <c r="U292" s="24"/>
      <c r="V292" s="24"/>
      <c r="W292" s="24"/>
      <c r="X292" s="24"/>
      <c r="Y292" s="24"/>
      <c r="Z292" s="24"/>
      <c r="AA292" s="24"/>
      <c r="AB292" s="24"/>
      <c r="AC292" s="24"/>
      <c r="AD292" s="24"/>
      <c r="AE292" s="24"/>
      <c r="AF292" s="24"/>
      <c r="AG292" s="24"/>
      <c r="AH292" s="24"/>
      <c r="AI292" s="24"/>
    </row>
    <row r="293" spans="2:35" ht="50.1" customHeight="1" x14ac:dyDescent="0.25">
      <c r="B293" s="27" t="s">
        <v>505</v>
      </c>
      <c r="C293" s="27" t="s">
        <v>451</v>
      </c>
      <c r="D293" s="28" t="s">
        <v>506</v>
      </c>
      <c r="E293" s="27" t="s">
        <v>1377</v>
      </c>
      <c r="F293" s="134"/>
      <c r="G293" s="140">
        <v>7.2129221732745963</v>
      </c>
      <c r="H293" s="134"/>
      <c r="I293" s="143">
        <v>1</v>
      </c>
      <c r="J293" s="137">
        <f t="shared" si="17"/>
        <v>0</v>
      </c>
      <c r="K293" s="138">
        <f t="shared" si="18"/>
        <v>0</v>
      </c>
      <c r="L293" s="139"/>
      <c r="M293" s="141">
        <f>IF(OR(F293="Ja",F293="Nej"),0,1)</f>
        <v>1</v>
      </c>
      <c r="N293" s="129">
        <f t="shared" si="20"/>
        <v>0</v>
      </c>
      <c r="O293" s="24"/>
      <c r="P293" s="24"/>
      <c r="Q293" s="24"/>
      <c r="R293" s="24"/>
      <c r="S293" s="24"/>
      <c r="T293" s="24"/>
      <c r="U293" s="24"/>
      <c r="V293" s="24"/>
      <c r="W293" s="24"/>
      <c r="X293" s="24"/>
      <c r="Y293" s="24"/>
      <c r="Z293" s="24"/>
      <c r="AA293" s="24"/>
      <c r="AB293" s="24"/>
      <c r="AC293" s="24"/>
      <c r="AD293" s="24"/>
      <c r="AE293" s="24"/>
      <c r="AF293" s="24"/>
      <c r="AG293" s="24"/>
      <c r="AH293" s="24"/>
      <c r="AI293" s="24"/>
    </row>
    <row r="294" spans="2:35" ht="50.1" customHeight="1" x14ac:dyDescent="0.25">
      <c r="B294" s="29" t="s">
        <v>507</v>
      </c>
      <c r="C294" s="29" t="s">
        <v>451</v>
      </c>
      <c r="D294" s="30" t="s">
        <v>1465</v>
      </c>
      <c r="E294" s="29" t="s">
        <v>1377</v>
      </c>
      <c r="F294" s="134"/>
      <c r="G294" s="175">
        <v>7.2129221732745963</v>
      </c>
      <c r="H294" s="134"/>
      <c r="I294" s="145">
        <v>1</v>
      </c>
      <c r="J294" s="146">
        <f t="shared" si="17"/>
        <v>0</v>
      </c>
      <c r="K294" s="147">
        <f t="shared" si="18"/>
        <v>0</v>
      </c>
      <c r="L294" s="139"/>
      <c r="M294" s="141">
        <f>IF(OR(F294="Ja",F294="Nej"),0,1)</f>
        <v>1</v>
      </c>
      <c r="N294" s="129">
        <f t="shared" si="20"/>
        <v>0</v>
      </c>
      <c r="O294" s="24"/>
      <c r="P294" s="24"/>
      <c r="Q294" s="24"/>
      <c r="R294" s="24"/>
      <c r="S294" s="24"/>
      <c r="T294" s="24"/>
      <c r="U294" s="24"/>
      <c r="V294" s="24"/>
      <c r="W294" s="24"/>
      <c r="X294" s="24"/>
      <c r="Y294" s="24"/>
      <c r="Z294" s="24"/>
      <c r="AA294" s="24"/>
      <c r="AB294" s="24"/>
      <c r="AC294" s="24"/>
      <c r="AD294" s="24"/>
      <c r="AE294" s="24"/>
      <c r="AF294" s="24"/>
      <c r="AG294" s="24"/>
      <c r="AH294" s="24"/>
      <c r="AI294" s="24"/>
    </row>
    <row r="295" spans="2:35" ht="21.95" customHeight="1" x14ac:dyDescent="0.25">
      <c r="B295" s="457" t="s">
        <v>1103</v>
      </c>
      <c r="C295" s="457"/>
      <c r="D295" s="457"/>
      <c r="E295" s="457"/>
      <c r="F295" s="161"/>
      <c r="G295" s="161"/>
      <c r="H295" s="161"/>
      <c r="I295" s="161"/>
      <c r="J295" s="161" t="s">
        <v>1277</v>
      </c>
      <c r="K295" s="161" t="s">
        <v>1277</v>
      </c>
      <c r="L295" s="139"/>
      <c r="M295" s="129"/>
      <c r="N295" s="129"/>
      <c r="O295" s="24"/>
      <c r="P295" s="24"/>
      <c r="Q295" s="24"/>
      <c r="R295" s="24"/>
      <c r="S295" s="24"/>
      <c r="T295" s="24"/>
      <c r="U295" s="24"/>
      <c r="V295" s="24"/>
      <c r="W295" s="24"/>
      <c r="X295" s="24"/>
      <c r="Y295" s="24"/>
      <c r="Z295" s="24"/>
      <c r="AA295" s="24"/>
      <c r="AB295" s="24"/>
      <c r="AC295" s="24"/>
      <c r="AD295" s="24"/>
      <c r="AE295" s="24"/>
      <c r="AF295" s="24"/>
      <c r="AG295" s="24"/>
      <c r="AH295" s="24"/>
      <c r="AI295" s="24"/>
    </row>
    <row r="296" spans="2:35" ht="50.1" customHeight="1" x14ac:dyDescent="0.25">
      <c r="B296" s="31" t="s">
        <v>1104</v>
      </c>
      <c r="C296" s="31" t="s">
        <v>1105</v>
      </c>
      <c r="D296" s="32" t="s">
        <v>1106</v>
      </c>
      <c r="E296" s="31" t="s">
        <v>0</v>
      </c>
      <c r="F296" s="134"/>
      <c r="G296" s="162"/>
      <c r="H296" s="134"/>
      <c r="I296" s="163">
        <v>1</v>
      </c>
      <c r="J296" s="154">
        <f t="shared" si="17"/>
        <v>0</v>
      </c>
      <c r="K296" s="155">
        <f t="shared" si="18"/>
        <v>0</v>
      </c>
      <c r="L296" s="139"/>
      <c r="M296" s="129">
        <f t="shared" si="19"/>
        <v>1</v>
      </c>
      <c r="N296" s="129">
        <f t="shared" si="20"/>
        <v>0</v>
      </c>
      <c r="O296" s="24"/>
      <c r="P296" s="24"/>
      <c r="Q296" s="24"/>
      <c r="R296" s="24"/>
      <c r="S296" s="24"/>
      <c r="T296" s="24"/>
      <c r="U296" s="24"/>
      <c r="V296" s="24"/>
      <c r="W296" s="24"/>
      <c r="X296" s="24"/>
      <c r="Y296" s="24"/>
      <c r="Z296" s="24"/>
      <c r="AA296" s="24"/>
      <c r="AB296" s="24"/>
      <c r="AC296" s="24"/>
      <c r="AD296" s="24"/>
      <c r="AE296" s="24"/>
      <c r="AF296" s="24"/>
      <c r="AG296" s="24"/>
      <c r="AH296" s="24"/>
      <c r="AI296" s="24"/>
    </row>
    <row r="297" spans="2:35" ht="77.25" customHeight="1" x14ac:dyDescent="0.25">
      <c r="B297" s="27" t="s">
        <v>1107</v>
      </c>
      <c r="C297" s="27" t="s">
        <v>1105</v>
      </c>
      <c r="D297" s="28" t="s">
        <v>1108</v>
      </c>
      <c r="E297" s="27" t="s">
        <v>0</v>
      </c>
      <c r="F297" s="134"/>
      <c r="G297" s="142"/>
      <c r="H297" s="134"/>
      <c r="I297" s="143">
        <v>1</v>
      </c>
      <c r="J297" s="137">
        <f t="shared" si="17"/>
        <v>0</v>
      </c>
      <c r="K297" s="138">
        <f t="shared" si="18"/>
        <v>0</v>
      </c>
      <c r="L297" s="139"/>
      <c r="M297" s="129">
        <f t="shared" si="19"/>
        <v>1</v>
      </c>
      <c r="N297" s="129">
        <f t="shared" si="20"/>
        <v>0</v>
      </c>
      <c r="O297" s="24"/>
      <c r="P297" s="24"/>
      <c r="Q297" s="24"/>
      <c r="R297" s="24"/>
      <c r="S297" s="24"/>
      <c r="T297" s="24"/>
      <c r="U297" s="24"/>
      <c r="V297" s="24"/>
      <c r="W297" s="24"/>
      <c r="X297" s="24"/>
      <c r="Y297" s="24"/>
      <c r="Z297" s="24"/>
      <c r="AA297" s="24"/>
      <c r="AB297" s="24"/>
      <c r="AC297" s="24"/>
      <c r="AD297" s="24"/>
      <c r="AE297" s="24"/>
      <c r="AF297" s="24"/>
      <c r="AG297" s="24"/>
      <c r="AH297" s="24"/>
      <c r="AI297" s="24"/>
    </row>
    <row r="298" spans="2:35" ht="50.1" customHeight="1" x14ac:dyDescent="0.25">
      <c r="B298" s="27" t="s">
        <v>1109</v>
      </c>
      <c r="C298" s="27" t="s">
        <v>1105</v>
      </c>
      <c r="D298" s="28" t="s">
        <v>1110</v>
      </c>
      <c r="E298" s="27" t="s">
        <v>0</v>
      </c>
      <c r="F298" s="134"/>
      <c r="G298" s="142"/>
      <c r="H298" s="134"/>
      <c r="I298" s="143">
        <v>1</v>
      </c>
      <c r="J298" s="137">
        <f t="shared" si="17"/>
        <v>0</v>
      </c>
      <c r="K298" s="138">
        <f t="shared" si="18"/>
        <v>0</v>
      </c>
      <c r="L298" s="139"/>
      <c r="M298" s="129">
        <f t="shared" si="19"/>
        <v>1</v>
      </c>
      <c r="N298" s="129">
        <f t="shared" si="20"/>
        <v>0</v>
      </c>
      <c r="O298" s="24"/>
      <c r="P298" s="24"/>
      <c r="Q298" s="24"/>
      <c r="R298" s="24"/>
      <c r="S298" s="24"/>
      <c r="T298" s="24"/>
      <c r="U298" s="24"/>
      <c r="V298" s="24"/>
      <c r="W298" s="24"/>
      <c r="X298" s="24"/>
      <c r="Y298" s="24"/>
      <c r="Z298" s="24"/>
      <c r="AA298" s="24"/>
      <c r="AB298" s="24"/>
      <c r="AC298" s="24"/>
      <c r="AD298" s="24"/>
      <c r="AE298" s="24"/>
      <c r="AF298" s="24"/>
      <c r="AG298" s="24"/>
      <c r="AH298" s="24"/>
      <c r="AI298" s="24"/>
    </row>
    <row r="299" spans="2:35" ht="50.1" customHeight="1" x14ac:dyDescent="0.25">
      <c r="B299" s="27" t="s">
        <v>1111</v>
      </c>
      <c r="C299" s="27" t="s">
        <v>1105</v>
      </c>
      <c r="D299" s="28" t="s">
        <v>1112</v>
      </c>
      <c r="E299" s="27" t="s">
        <v>1377</v>
      </c>
      <c r="F299" s="134"/>
      <c r="G299" s="140">
        <v>7.2129221732745963</v>
      </c>
      <c r="H299" s="134"/>
      <c r="I299" s="143">
        <v>1</v>
      </c>
      <c r="J299" s="137">
        <f t="shared" si="17"/>
        <v>0</v>
      </c>
      <c r="K299" s="138">
        <f t="shared" si="18"/>
        <v>0</v>
      </c>
      <c r="L299" s="139"/>
      <c r="M299" s="141">
        <f>IF(OR(F299="Ja",F299="Nej"),0,1)</f>
        <v>1</v>
      </c>
      <c r="N299" s="129">
        <f t="shared" si="20"/>
        <v>0</v>
      </c>
      <c r="O299" s="24"/>
      <c r="P299" s="24"/>
      <c r="Q299" s="24"/>
      <c r="R299" s="24"/>
      <c r="S299" s="24"/>
      <c r="T299" s="24"/>
      <c r="U299" s="24"/>
      <c r="V299" s="24"/>
      <c r="W299" s="24"/>
      <c r="X299" s="24"/>
      <c r="Y299" s="24"/>
      <c r="Z299" s="24"/>
      <c r="AA299" s="24"/>
      <c r="AB299" s="24"/>
      <c r="AC299" s="24"/>
      <c r="AD299" s="24"/>
      <c r="AE299" s="24"/>
      <c r="AF299" s="24"/>
      <c r="AG299" s="24"/>
      <c r="AH299" s="24"/>
      <c r="AI299" s="24"/>
    </row>
    <row r="300" spans="2:35" ht="50.1" customHeight="1" x14ac:dyDescent="0.25">
      <c r="B300" s="27" t="s">
        <v>1113</v>
      </c>
      <c r="C300" s="27" t="s">
        <v>1105</v>
      </c>
      <c r="D300" s="28" t="s">
        <v>1114</v>
      </c>
      <c r="E300" s="27" t="s">
        <v>1377</v>
      </c>
      <c r="F300" s="134"/>
      <c r="G300" s="140">
        <v>7.2129221732745963</v>
      </c>
      <c r="H300" s="134"/>
      <c r="I300" s="143">
        <v>1</v>
      </c>
      <c r="J300" s="137">
        <f t="shared" si="17"/>
        <v>0</v>
      </c>
      <c r="K300" s="138">
        <f t="shared" si="18"/>
        <v>0</v>
      </c>
      <c r="L300" s="139"/>
      <c r="M300" s="141">
        <f>IF(OR(F300="Ja",F300="Nej"),0,1)</f>
        <v>1</v>
      </c>
      <c r="N300" s="129">
        <f t="shared" si="20"/>
        <v>0</v>
      </c>
      <c r="O300" s="24"/>
      <c r="P300" s="24"/>
      <c r="Q300" s="24"/>
      <c r="R300" s="24"/>
      <c r="S300" s="24"/>
      <c r="T300" s="24"/>
      <c r="U300" s="24"/>
      <c r="V300" s="24"/>
      <c r="W300" s="24"/>
      <c r="X300" s="24"/>
      <c r="Y300" s="24"/>
      <c r="Z300" s="24"/>
      <c r="AA300" s="24"/>
      <c r="AB300" s="24"/>
      <c r="AC300" s="24"/>
      <c r="AD300" s="24"/>
      <c r="AE300" s="24"/>
      <c r="AF300" s="24"/>
      <c r="AG300" s="24"/>
      <c r="AH300" s="24"/>
      <c r="AI300" s="24"/>
    </row>
    <row r="301" spans="2:35" ht="90.75" customHeight="1" x14ac:dyDescent="0.25">
      <c r="B301" s="27" t="s">
        <v>1115</v>
      </c>
      <c r="C301" s="27" t="s">
        <v>1105</v>
      </c>
      <c r="D301" s="28" t="s">
        <v>1116</v>
      </c>
      <c r="E301" s="27" t="s">
        <v>0</v>
      </c>
      <c r="F301" s="134"/>
      <c r="G301" s="142"/>
      <c r="H301" s="134"/>
      <c r="I301" s="143">
        <v>1</v>
      </c>
      <c r="J301" s="137">
        <f t="shared" si="17"/>
        <v>0</v>
      </c>
      <c r="K301" s="138">
        <f t="shared" si="18"/>
        <v>0</v>
      </c>
      <c r="L301" s="139"/>
      <c r="M301" s="129">
        <f t="shared" si="19"/>
        <v>1</v>
      </c>
      <c r="N301" s="129">
        <f t="shared" si="20"/>
        <v>0</v>
      </c>
      <c r="O301" s="24"/>
      <c r="P301" s="24"/>
      <c r="Q301" s="24"/>
      <c r="R301" s="24"/>
      <c r="S301" s="24"/>
      <c r="T301" s="24"/>
      <c r="U301" s="24"/>
      <c r="V301" s="24"/>
      <c r="W301" s="24"/>
      <c r="X301" s="24"/>
      <c r="Y301" s="24"/>
      <c r="Z301" s="24"/>
      <c r="AA301" s="24"/>
      <c r="AB301" s="24"/>
      <c r="AC301" s="24"/>
      <c r="AD301" s="24"/>
      <c r="AE301" s="24"/>
      <c r="AF301" s="24"/>
      <c r="AG301" s="24"/>
      <c r="AH301" s="24"/>
      <c r="AI301" s="24"/>
    </row>
    <row r="302" spans="2:35" ht="104.25" customHeight="1" x14ac:dyDescent="0.25">
      <c r="B302" s="27" t="s">
        <v>1117</v>
      </c>
      <c r="C302" s="27" t="s">
        <v>1105</v>
      </c>
      <c r="D302" s="28" t="s">
        <v>1118</v>
      </c>
      <c r="E302" s="27" t="s">
        <v>1377</v>
      </c>
      <c r="F302" s="134"/>
      <c r="G302" s="140">
        <v>7.2129221732745963</v>
      </c>
      <c r="H302" s="134"/>
      <c r="I302" s="143">
        <v>1</v>
      </c>
      <c r="J302" s="137">
        <f t="shared" si="17"/>
        <v>0</v>
      </c>
      <c r="K302" s="138">
        <f t="shared" si="18"/>
        <v>0</v>
      </c>
      <c r="L302" s="139"/>
      <c r="M302" s="141">
        <f>IF(OR(F302="Ja",F302="Nej"),0,1)</f>
        <v>1</v>
      </c>
      <c r="N302" s="129">
        <f t="shared" si="20"/>
        <v>0</v>
      </c>
      <c r="O302" s="24"/>
      <c r="P302" s="24"/>
      <c r="Q302" s="24"/>
      <c r="R302" s="24"/>
      <c r="S302" s="24"/>
      <c r="T302" s="24"/>
      <c r="U302" s="24"/>
      <c r="V302" s="24"/>
      <c r="W302" s="24"/>
      <c r="X302" s="24"/>
      <c r="Y302" s="24"/>
      <c r="Z302" s="24"/>
      <c r="AA302" s="24"/>
      <c r="AB302" s="24"/>
      <c r="AC302" s="24"/>
      <c r="AD302" s="24"/>
      <c r="AE302" s="24"/>
      <c r="AF302" s="24"/>
      <c r="AG302" s="24"/>
      <c r="AH302" s="24"/>
      <c r="AI302" s="24"/>
    </row>
    <row r="303" spans="2:35" ht="50.1" customHeight="1" x14ac:dyDescent="0.25">
      <c r="B303" s="27" t="s">
        <v>1119</v>
      </c>
      <c r="C303" s="27" t="s">
        <v>1105</v>
      </c>
      <c r="D303" s="28" t="s">
        <v>1120</v>
      </c>
      <c r="E303" s="27" t="s">
        <v>0</v>
      </c>
      <c r="F303" s="134"/>
      <c r="G303" s="142"/>
      <c r="H303" s="134"/>
      <c r="I303" s="143">
        <v>1</v>
      </c>
      <c r="J303" s="137">
        <f t="shared" si="17"/>
        <v>0</v>
      </c>
      <c r="K303" s="138">
        <f t="shared" si="18"/>
        <v>0</v>
      </c>
      <c r="L303" s="139"/>
      <c r="M303" s="129">
        <f t="shared" si="19"/>
        <v>1</v>
      </c>
      <c r="N303" s="129">
        <f t="shared" si="20"/>
        <v>0</v>
      </c>
      <c r="O303" s="24"/>
      <c r="P303" s="24"/>
      <c r="Q303" s="24"/>
      <c r="R303" s="24"/>
      <c r="S303" s="24"/>
      <c r="T303" s="24"/>
      <c r="U303" s="24"/>
      <c r="V303" s="24"/>
      <c r="W303" s="24"/>
      <c r="X303" s="24"/>
      <c r="Y303" s="24"/>
      <c r="Z303" s="24"/>
      <c r="AA303" s="24"/>
      <c r="AB303" s="24"/>
      <c r="AC303" s="24"/>
      <c r="AD303" s="24"/>
      <c r="AE303" s="24"/>
      <c r="AF303" s="24"/>
      <c r="AG303" s="24"/>
      <c r="AH303" s="24"/>
      <c r="AI303" s="24"/>
    </row>
    <row r="304" spans="2:35" ht="63" customHeight="1" x14ac:dyDescent="0.25">
      <c r="B304" s="27" t="s">
        <v>1121</v>
      </c>
      <c r="C304" s="27" t="s">
        <v>1105</v>
      </c>
      <c r="D304" s="28" t="s">
        <v>1122</v>
      </c>
      <c r="E304" s="27" t="s">
        <v>0</v>
      </c>
      <c r="F304" s="134"/>
      <c r="G304" s="142"/>
      <c r="H304" s="134"/>
      <c r="I304" s="143">
        <v>1</v>
      </c>
      <c r="J304" s="137">
        <f t="shared" si="17"/>
        <v>0</v>
      </c>
      <c r="K304" s="138">
        <f t="shared" si="18"/>
        <v>0</v>
      </c>
      <c r="L304" s="139"/>
      <c r="M304" s="129">
        <f t="shared" si="19"/>
        <v>1</v>
      </c>
      <c r="N304" s="129">
        <f t="shared" si="20"/>
        <v>0</v>
      </c>
      <c r="O304" s="24"/>
      <c r="P304" s="24"/>
      <c r="Q304" s="24"/>
      <c r="R304" s="24"/>
      <c r="S304" s="24"/>
      <c r="T304" s="24"/>
      <c r="U304" s="24"/>
      <c r="V304" s="24"/>
      <c r="W304" s="24"/>
      <c r="X304" s="24"/>
      <c r="Y304" s="24"/>
      <c r="Z304" s="24"/>
      <c r="AA304" s="24"/>
      <c r="AB304" s="24"/>
      <c r="AC304" s="24"/>
      <c r="AD304" s="24"/>
      <c r="AE304" s="24"/>
      <c r="AF304" s="24"/>
      <c r="AG304" s="24"/>
      <c r="AH304" s="24"/>
      <c r="AI304" s="24"/>
    </row>
    <row r="305" spans="2:35" ht="72.75" customHeight="1" x14ac:dyDescent="0.25">
      <c r="B305" s="27" t="s">
        <v>1123</v>
      </c>
      <c r="C305" s="27" t="s">
        <v>1105</v>
      </c>
      <c r="D305" s="28" t="s">
        <v>1124</v>
      </c>
      <c r="E305" s="27" t="s">
        <v>1377</v>
      </c>
      <c r="F305" s="134"/>
      <c r="G305" s="140">
        <v>7.2129221732745963</v>
      </c>
      <c r="H305" s="134"/>
      <c r="I305" s="143">
        <v>1</v>
      </c>
      <c r="J305" s="137">
        <f t="shared" si="17"/>
        <v>0</v>
      </c>
      <c r="K305" s="138">
        <f t="shared" si="18"/>
        <v>0</v>
      </c>
      <c r="L305" s="139"/>
      <c r="M305" s="141">
        <f>IF(OR(F305="Ja",F305="Nej"),0,1)</f>
        <v>1</v>
      </c>
      <c r="N305" s="129">
        <f t="shared" si="20"/>
        <v>0</v>
      </c>
      <c r="O305" s="24"/>
      <c r="P305" s="24"/>
      <c r="Q305" s="24"/>
      <c r="R305" s="24"/>
      <c r="S305" s="24"/>
      <c r="T305" s="24"/>
      <c r="U305" s="24"/>
      <c r="V305" s="24"/>
      <c r="W305" s="24"/>
      <c r="X305" s="24"/>
      <c r="Y305" s="24"/>
      <c r="Z305" s="24"/>
      <c r="AA305" s="24"/>
      <c r="AB305" s="24"/>
      <c r="AC305" s="24"/>
      <c r="AD305" s="24"/>
      <c r="AE305" s="24"/>
      <c r="AF305" s="24"/>
      <c r="AG305" s="24"/>
      <c r="AH305" s="24"/>
      <c r="AI305" s="24"/>
    </row>
    <row r="306" spans="2:35" ht="50.1" customHeight="1" x14ac:dyDescent="0.25">
      <c r="B306" s="27" t="s">
        <v>1125</v>
      </c>
      <c r="C306" s="27" t="s">
        <v>1105</v>
      </c>
      <c r="D306" s="28" t="s">
        <v>1126</v>
      </c>
      <c r="E306" s="27" t="s">
        <v>0</v>
      </c>
      <c r="F306" s="134"/>
      <c r="G306" s="142"/>
      <c r="H306" s="134"/>
      <c r="I306" s="143">
        <v>1</v>
      </c>
      <c r="J306" s="137">
        <f t="shared" si="17"/>
        <v>0</v>
      </c>
      <c r="K306" s="138">
        <f t="shared" si="18"/>
        <v>0</v>
      </c>
      <c r="L306" s="139"/>
      <c r="M306" s="129">
        <f t="shared" si="19"/>
        <v>1</v>
      </c>
      <c r="N306" s="129">
        <f t="shared" si="20"/>
        <v>0</v>
      </c>
      <c r="O306" s="24"/>
      <c r="P306" s="24"/>
      <c r="Q306" s="24"/>
      <c r="R306" s="24"/>
      <c r="S306" s="24"/>
      <c r="T306" s="24"/>
      <c r="U306" s="24"/>
      <c r="V306" s="24"/>
      <c r="W306" s="24"/>
      <c r="X306" s="24"/>
      <c r="Y306" s="24"/>
      <c r="Z306" s="24"/>
      <c r="AA306" s="24"/>
      <c r="AB306" s="24"/>
      <c r="AC306" s="24"/>
      <c r="AD306" s="24"/>
      <c r="AE306" s="24"/>
      <c r="AF306" s="24"/>
      <c r="AG306" s="24"/>
      <c r="AH306" s="24"/>
      <c r="AI306" s="24"/>
    </row>
    <row r="307" spans="2:35" ht="50.1" customHeight="1" x14ac:dyDescent="0.25">
      <c r="B307" s="27" t="s">
        <v>1127</v>
      </c>
      <c r="C307" s="27" t="s">
        <v>1105</v>
      </c>
      <c r="D307" s="28" t="s">
        <v>1128</v>
      </c>
      <c r="E307" s="27" t="s">
        <v>0</v>
      </c>
      <c r="F307" s="134"/>
      <c r="G307" s="142"/>
      <c r="H307" s="134"/>
      <c r="I307" s="143">
        <v>1</v>
      </c>
      <c r="J307" s="137">
        <f t="shared" si="17"/>
        <v>0</v>
      </c>
      <c r="K307" s="138">
        <f t="shared" si="18"/>
        <v>0</v>
      </c>
      <c r="L307" s="139"/>
      <c r="M307" s="129">
        <f t="shared" si="19"/>
        <v>1</v>
      </c>
      <c r="N307" s="129">
        <f t="shared" si="20"/>
        <v>0</v>
      </c>
      <c r="O307" s="24"/>
      <c r="P307" s="24"/>
      <c r="Q307" s="24"/>
      <c r="R307" s="24"/>
      <c r="S307" s="24"/>
      <c r="T307" s="24"/>
      <c r="U307" s="24"/>
      <c r="V307" s="24"/>
      <c r="W307" s="24"/>
      <c r="X307" s="24"/>
      <c r="Y307" s="24"/>
      <c r="Z307" s="24"/>
      <c r="AA307" s="24"/>
      <c r="AB307" s="24"/>
      <c r="AC307" s="24"/>
      <c r="AD307" s="24"/>
      <c r="AE307" s="24"/>
      <c r="AF307" s="24"/>
      <c r="AG307" s="24"/>
      <c r="AH307" s="24"/>
      <c r="AI307" s="24"/>
    </row>
    <row r="308" spans="2:35" ht="50.1" customHeight="1" x14ac:dyDescent="0.25">
      <c r="B308" s="27" t="s">
        <v>1129</v>
      </c>
      <c r="C308" s="27" t="s">
        <v>1105</v>
      </c>
      <c r="D308" s="28" t="s">
        <v>1130</v>
      </c>
      <c r="E308" s="27" t="s">
        <v>0</v>
      </c>
      <c r="F308" s="134"/>
      <c r="G308" s="142"/>
      <c r="H308" s="134"/>
      <c r="I308" s="143">
        <v>1</v>
      </c>
      <c r="J308" s="137">
        <f t="shared" si="17"/>
        <v>0</v>
      </c>
      <c r="K308" s="138">
        <f t="shared" si="18"/>
        <v>0</v>
      </c>
      <c r="L308" s="139"/>
      <c r="M308" s="129">
        <f t="shared" si="19"/>
        <v>1</v>
      </c>
      <c r="N308" s="129">
        <f t="shared" si="20"/>
        <v>0</v>
      </c>
      <c r="O308" s="24"/>
      <c r="P308" s="24"/>
      <c r="Q308" s="24"/>
      <c r="R308" s="24"/>
      <c r="S308" s="24"/>
      <c r="T308" s="24"/>
      <c r="U308" s="24"/>
      <c r="V308" s="24"/>
      <c r="W308" s="24"/>
      <c r="X308" s="24"/>
      <c r="Y308" s="24"/>
      <c r="Z308" s="24"/>
      <c r="AA308" s="24"/>
      <c r="AB308" s="24"/>
      <c r="AC308" s="24"/>
      <c r="AD308" s="24"/>
      <c r="AE308" s="24"/>
      <c r="AF308" s="24"/>
      <c r="AG308" s="24"/>
      <c r="AH308" s="24"/>
      <c r="AI308" s="24"/>
    </row>
    <row r="309" spans="2:35" ht="50.1" customHeight="1" x14ac:dyDescent="0.25">
      <c r="B309" s="27" t="s">
        <v>1131</v>
      </c>
      <c r="C309" s="27" t="s">
        <v>1105</v>
      </c>
      <c r="D309" s="28" t="s">
        <v>1132</v>
      </c>
      <c r="E309" s="27" t="s">
        <v>0</v>
      </c>
      <c r="F309" s="134"/>
      <c r="G309" s="142"/>
      <c r="H309" s="134"/>
      <c r="I309" s="143">
        <v>1</v>
      </c>
      <c r="J309" s="137">
        <f t="shared" si="17"/>
        <v>0</v>
      </c>
      <c r="K309" s="138">
        <f t="shared" si="18"/>
        <v>0</v>
      </c>
      <c r="L309" s="139"/>
      <c r="M309" s="129">
        <f t="shared" si="19"/>
        <v>1</v>
      </c>
      <c r="N309" s="129">
        <f t="shared" si="20"/>
        <v>0</v>
      </c>
      <c r="O309" s="24"/>
      <c r="P309" s="24"/>
      <c r="Q309" s="24"/>
      <c r="R309" s="24"/>
      <c r="S309" s="24"/>
      <c r="T309" s="24"/>
      <c r="U309" s="24"/>
      <c r="V309" s="24"/>
      <c r="W309" s="24"/>
      <c r="X309" s="24"/>
      <c r="Y309" s="24"/>
      <c r="Z309" s="24"/>
      <c r="AA309" s="24"/>
      <c r="AB309" s="24"/>
      <c r="AC309" s="24"/>
      <c r="AD309" s="24"/>
      <c r="AE309" s="24"/>
      <c r="AF309" s="24"/>
      <c r="AG309" s="24"/>
      <c r="AH309" s="24"/>
      <c r="AI309" s="24"/>
    </row>
    <row r="310" spans="2:35" ht="71.25" customHeight="1" x14ac:dyDescent="0.25">
      <c r="B310" s="27" t="s">
        <v>1133</v>
      </c>
      <c r="C310" s="27" t="s">
        <v>1105</v>
      </c>
      <c r="D310" s="28" t="s">
        <v>1134</v>
      </c>
      <c r="E310" s="27" t="s">
        <v>1377</v>
      </c>
      <c r="F310" s="134"/>
      <c r="G310" s="140">
        <v>7.2129221732745963</v>
      </c>
      <c r="H310" s="134"/>
      <c r="I310" s="143">
        <v>1</v>
      </c>
      <c r="J310" s="137">
        <f t="shared" si="17"/>
        <v>0</v>
      </c>
      <c r="K310" s="138">
        <f t="shared" si="18"/>
        <v>0</v>
      </c>
      <c r="L310" s="139"/>
      <c r="M310" s="141">
        <f>IF(OR(F310="Ja",F310="Nej"),0,1)</f>
        <v>1</v>
      </c>
      <c r="N310" s="129">
        <f t="shared" si="20"/>
        <v>0</v>
      </c>
      <c r="O310" s="24"/>
      <c r="P310" s="24"/>
      <c r="Q310" s="24"/>
      <c r="R310" s="24"/>
      <c r="S310" s="24"/>
      <c r="T310" s="24"/>
      <c r="U310" s="24"/>
      <c r="V310" s="24"/>
      <c r="W310" s="24"/>
      <c r="X310" s="24"/>
      <c r="Y310" s="24"/>
      <c r="Z310" s="24"/>
      <c r="AA310" s="24"/>
      <c r="AB310" s="24"/>
      <c r="AC310" s="24"/>
      <c r="AD310" s="24"/>
      <c r="AE310" s="24"/>
      <c r="AF310" s="24"/>
      <c r="AG310" s="24"/>
      <c r="AH310" s="24"/>
      <c r="AI310" s="24"/>
    </row>
    <row r="311" spans="2:35" ht="50.1" customHeight="1" x14ac:dyDescent="0.25">
      <c r="B311" s="27" t="s">
        <v>1135</v>
      </c>
      <c r="C311" s="27" t="s">
        <v>1105</v>
      </c>
      <c r="D311" s="28" t="s">
        <v>1136</v>
      </c>
      <c r="E311" s="27" t="s">
        <v>1377</v>
      </c>
      <c r="F311" s="134"/>
      <c r="G311" s="174">
        <v>14.425844346549193</v>
      </c>
      <c r="H311" s="134"/>
      <c r="I311" s="143">
        <v>1</v>
      </c>
      <c r="J311" s="137">
        <f t="shared" si="17"/>
        <v>0</v>
      </c>
      <c r="K311" s="138">
        <f t="shared" si="18"/>
        <v>0</v>
      </c>
      <c r="L311" s="139"/>
      <c r="M311" s="141">
        <f>IF(OR(F311="Ja",F311="Nej"),0,1)</f>
        <v>1</v>
      </c>
      <c r="N311" s="129">
        <f t="shared" si="20"/>
        <v>0</v>
      </c>
      <c r="O311" s="24"/>
      <c r="P311" s="24"/>
      <c r="Q311" s="24"/>
      <c r="R311" s="24"/>
      <c r="S311" s="24"/>
      <c r="T311" s="24"/>
      <c r="U311" s="24"/>
      <c r="V311" s="24"/>
      <c r="W311" s="24"/>
      <c r="X311" s="24"/>
      <c r="Y311" s="24"/>
      <c r="Z311" s="24"/>
      <c r="AA311" s="24"/>
      <c r="AB311" s="24"/>
      <c r="AC311" s="24"/>
      <c r="AD311" s="24"/>
      <c r="AE311" s="24"/>
      <c r="AF311" s="24"/>
      <c r="AG311" s="24"/>
      <c r="AH311" s="24"/>
      <c r="AI311" s="24"/>
    </row>
    <row r="312" spans="2:35" ht="50.1" customHeight="1" x14ac:dyDescent="0.25">
      <c r="B312" s="27" t="s">
        <v>1137</v>
      </c>
      <c r="C312" s="27" t="s">
        <v>1105</v>
      </c>
      <c r="D312" s="28" t="s">
        <v>1138</v>
      </c>
      <c r="E312" s="27" t="s">
        <v>0</v>
      </c>
      <c r="F312" s="134"/>
      <c r="G312" s="142"/>
      <c r="H312" s="134"/>
      <c r="I312" s="143">
        <v>1</v>
      </c>
      <c r="J312" s="137">
        <f t="shared" si="17"/>
        <v>0</v>
      </c>
      <c r="K312" s="138">
        <f t="shared" si="18"/>
        <v>0</v>
      </c>
      <c r="L312" s="139"/>
      <c r="M312" s="129">
        <f t="shared" si="19"/>
        <v>1</v>
      </c>
      <c r="N312" s="129">
        <f t="shared" si="20"/>
        <v>0</v>
      </c>
      <c r="O312" s="24"/>
      <c r="P312" s="24"/>
      <c r="Q312" s="24"/>
      <c r="R312" s="24"/>
      <c r="S312" s="24"/>
      <c r="T312" s="24"/>
      <c r="U312" s="24"/>
      <c r="V312" s="24"/>
      <c r="W312" s="24"/>
      <c r="X312" s="24"/>
      <c r="Y312" s="24"/>
      <c r="Z312" s="24"/>
      <c r="AA312" s="24"/>
      <c r="AB312" s="24"/>
      <c r="AC312" s="24"/>
      <c r="AD312" s="24"/>
      <c r="AE312" s="24"/>
      <c r="AF312" s="24"/>
      <c r="AG312" s="24"/>
      <c r="AH312" s="24"/>
      <c r="AI312" s="24"/>
    </row>
    <row r="313" spans="2:35" ht="50.1" customHeight="1" x14ac:dyDescent="0.25">
      <c r="B313" s="27" t="s">
        <v>1139</v>
      </c>
      <c r="C313" s="27" t="s">
        <v>1105</v>
      </c>
      <c r="D313" s="28" t="s">
        <v>1140</v>
      </c>
      <c r="E313" s="27" t="s">
        <v>0</v>
      </c>
      <c r="F313" s="134"/>
      <c r="G313" s="142"/>
      <c r="H313" s="134"/>
      <c r="I313" s="143">
        <v>1</v>
      </c>
      <c r="J313" s="137">
        <f t="shared" si="17"/>
        <v>0</v>
      </c>
      <c r="K313" s="138">
        <f t="shared" si="18"/>
        <v>0</v>
      </c>
      <c r="L313" s="139"/>
      <c r="M313" s="129">
        <f t="shared" si="19"/>
        <v>1</v>
      </c>
      <c r="N313" s="129">
        <f t="shared" si="20"/>
        <v>0</v>
      </c>
      <c r="O313" s="24"/>
      <c r="P313" s="24"/>
      <c r="Q313" s="24"/>
      <c r="R313" s="24"/>
      <c r="S313" s="24"/>
      <c r="T313" s="24"/>
      <c r="U313" s="24"/>
      <c r="V313" s="24"/>
      <c r="W313" s="24"/>
      <c r="X313" s="24"/>
      <c r="Y313" s="24"/>
      <c r="Z313" s="24"/>
      <c r="AA313" s="24"/>
      <c r="AB313" s="24"/>
      <c r="AC313" s="24"/>
      <c r="AD313" s="24"/>
      <c r="AE313" s="24"/>
      <c r="AF313" s="24"/>
      <c r="AG313" s="24"/>
      <c r="AH313" s="24"/>
      <c r="AI313" s="24"/>
    </row>
    <row r="314" spans="2:35" ht="50.1" customHeight="1" x14ac:dyDescent="0.25">
      <c r="B314" s="27" t="s">
        <v>1141</v>
      </c>
      <c r="C314" s="27" t="s">
        <v>1105</v>
      </c>
      <c r="D314" s="28" t="s">
        <v>1142</v>
      </c>
      <c r="E314" s="27" t="s">
        <v>0</v>
      </c>
      <c r="F314" s="134"/>
      <c r="G314" s="142"/>
      <c r="H314" s="134"/>
      <c r="I314" s="143">
        <v>1</v>
      </c>
      <c r="J314" s="137">
        <f t="shared" si="17"/>
        <v>0</v>
      </c>
      <c r="K314" s="138">
        <f t="shared" si="18"/>
        <v>0</v>
      </c>
      <c r="L314" s="139"/>
      <c r="M314" s="129">
        <f t="shared" si="19"/>
        <v>1</v>
      </c>
      <c r="N314" s="129">
        <f t="shared" si="20"/>
        <v>0</v>
      </c>
      <c r="O314" s="24"/>
      <c r="P314" s="24"/>
      <c r="Q314" s="24"/>
      <c r="R314" s="24"/>
      <c r="S314" s="24"/>
      <c r="T314" s="24"/>
      <c r="U314" s="24"/>
      <c r="V314" s="24"/>
      <c r="W314" s="24"/>
      <c r="X314" s="24"/>
      <c r="Y314" s="24"/>
      <c r="Z314" s="24"/>
      <c r="AA314" s="24"/>
      <c r="AB314" s="24"/>
      <c r="AC314" s="24"/>
      <c r="AD314" s="24"/>
      <c r="AE314" s="24"/>
      <c r="AF314" s="24"/>
      <c r="AG314" s="24"/>
      <c r="AH314" s="24"/>
      <c r="AI314" s="24"/>
    </row>
    <row r="315" spans="2:35" ht="50.1" customHeight="1" x14ac:dyDescent="0.25">
      <c r="B315" s="27" t="s">
        <v>1143</v>
      </c>
      <c r="C315" s="27" t="s">
        <v>1105</v>
      </c>
      <c r="D315" s="28" t="s">
        <v>1144</v>
      </c>
      <c r="E315" s="27" t="s">
        <v>1377</v>
      </c>
      <c r="F315" s="134"/>
      <c r="G315" s="140">
        <v>7.2129221732745963</v>
      </c>
      <c r="H315" s="134"/>
      <c r="I315" s="143">
        <v>1</v>
      </c>
      <c r="J315" s="137">
        <f t="shared" si="17"/>
        <v>0</v>
      </c>
      <c r="K315" s="138">
        <f t="shared" si="18"/>
        <v>0</v>
      </c>
      <c r="L315" s="139"/>
      <c r="M315" s="141">
        <f>IF(OR(F315="Ja",F315="Nej"),0,1)</f>
        <v>1</v>
      </c>
      <c r="N315" s="129">
        <f t="shared" si="20"/>
        <v>0</v>
      </c>
      <c r="O315" s="24"/>
      <c r="P315" s="24"/>
      <c r="Q315" s="24"/>
      <c r="R315" s="24"/>
      <c r="S315" s="24"/>
      <c r="T315" s="24"/>
      <c r="U315" s="24"/>
      <c r="V315" s="24"/>
      <c r="W315" s="24"/>
      <c r="X315" s="24"/>
      <c r="Y315" s="24"/>
      <c r="Z315" s="24"/>
      <c r="AA315" s="24"/>
      <c r="AB315" s="24"/>
      <c r="AC315" s="24"/>
      <c r="AD315" s="24"/>
      <c r="AE315" s="24"/>
      <c r="AF315" s="24"/>
      <c r="AG315" s="24"/>
      <c r="AH315" s="24"/>
      <c r="AI315" s="24"/>
    </row>
    <row r="316" spans="2:35" ht="50.1" customHeight="1" x14ac:dyDescent="0.25">
      <c r="B316" s="27" t="s">
        <v>1145</v>
      </c>
      <c r="C316" s="27" t="s">
        <v>1105</v>
      </c>
      <c r="D316" s="28" t="s">
        <v>1146</v>
      </c>
      <c r="E316" s="27" t="s">
        <v>0</v>
      </c>
      <c r="F316" s="134"/>
      <c r="G316" s="142"/>
      <c r="H316" s="134"/>
      <c r="I316" s="143">
        <v>1</v>
      </c>
      <c r="J316" s="137">
        <f t="shared" si="17"/>
        <v>0</v>
      </c>
      <c r="K316" s="138">
        <f t="shared" si="18"/>
        <v>0</v>
      </c>
      <c r="L316" s="139"/>
      <c r="M316" s="129">
        <f t="shared" si="19"/>
        <v>1</v>
      </c>
      <c r="N316" s="129">
        <f t="shared" si="20"/>
        <v>0</v>
      </c>
      <c r="O316" s="24"/>
      <c r="P316" s="24"/>
      <c r="Q316" s="24"/>
      <c r="R316" s="24"/>
      <c r="S316" s="24"/>
      <c r="T316" s="24"/>
      <c r="U316" s="24"/>
      <c r="V316" s="24"/>
      <c r="W316" s="24"/>
      <c r="X316" s="24"/>
      <c r="Y316" s="24"/>
      <c r="Z316" s="24"/>
      <c r="AA316" s="24"/>
      <c r="AB316" s="24"/>
      <c r="AC316" s="24"/>
      <c r="AD316" s="24"/>
      <c r="AE316" s="24"/>
      <c r="AF316" s="24"/>
      <c r="AG316" s="24"/>
      <c r="AH316" s="24"/>
      <c r="AI316" s="24"/>
    </row>
    <row r="317" spans="2:35" ht="56.25" customHeight="1" x14ac:dyDescent="0.25">
      <c r="B317" s="27" t="s">
        <v>1147</v>
      </c>
      <c r="C317" s="27" t="s">
        <v>1105</v>
      </c>
      <c r="D317" s="28" t="s">
        <v>1148</v>
      </c>
      <c r="E317" s="27" t="s">
        <v>1377</v>
      </c>
      <c r="F317" s="134"/>
      <c r="G317" s="140">
        <v>7.2129221732745963</v>
      </c>
      <c r="H317" s="134"/>
      <c r="I317" s="143">
        <v>1</v>
      </c>
      <c r="J317" s="137">
        <f t="shared" si="17"/>
        <v>0</v>
      </c>
      <c r="K317" s="138">
        <f t="shared" si="18"/>
        <v>0</v>
      </c>
      <c r="L317" s="139"/>
      <c r="M317" s="141">
        <f>IF(OR(F317="Ja",F317="Nej"),0,1)</f>
        <v>1</v>
      </c>
      <c r="N317" s="129">
        <f t="shared" si="20"/>
        <v>0</v>
      </c>
      <c r="O317" s="24"/>
      <c r="P317" s="24"/>
      <c r="Q317" s="24"/>
      <c r="R317" s="24"/>
      <c r="S317" s="24"/>
      <c r="T317" s="24"/>
      <c r="U317" s="24"/>
      <c r="V317" s="24"/>
      <c r="W317" s="24"/>
      <c r="X317" s="24"/>
      <c r="Y317" s="24"/>
      <c r="Z317" s="24"/>
      <c r="AA317" s="24"/>
      <c r="AB317" s="24"/>
      <c r="AC317" s="24"/>
      <c r="AD317" s="24"/>
      <c r="AE317" s="24"/>
      <c r="AF317" s="24"/>
      <c r="AG317" s="24"/>
      <c r="AH317" s="24"/>
      <c r="AI317" s="24"/>
    </row>
    <row r="318" spans="2:35" ht="90.75" customHeight="1" x14ac:dyDescent="0.25">
      <c r="B318" s="27" t="s">
        <v>1149</v>
      </c>
      <c r="C318" s="27" t="s">
        <v>1105</v>
      </c>
      <c r="D318" s="28" t="s">
        <v>1150</v>
      </c>
      <c r="E318" s="27" t="s">
        <v>0</v>
      </c>
      <c r="F318" s="134"/>
      <c r="G318" s="142"/>
      <c r="H318" s="134"/>
      <c r="I318" s="143">
        <v>1</v>
      </c>
      <c r="J318" s="137">
        <f t="shared" si="17"/>
        <v>0</v>
      </c>
      <c r="K318" s="138">
        <f t="shared" si="18"/>
        <v>0</v>
      </c>
      <c r="L318" s="139"/>
      <c r="M318" s="129">
        <f t="shared" si="19"/>
        <v>1</v>
      </c>
      <c r="N318" s="129">
        <f t="shared" si="20"/>
        <v>0</v>
      </c>
      <c r="O318" s="24"/>
      <c r="P318" s="24"/>
      <c r="Q318" s="24"/>
      <c r="R318" s="24"/>
      <c r="S318" s="24"/>
      <c r="T318" s="24"/>
      <c r="U318" s="24"/>
      <c r="V318" s="24"/>
      <c r="W318" s="24"/>
      <c r="X318" s="24"/>
      <c r="Y318" s="24"/>
      <c r="Z318" s="24"/>
      <c r="AA318" s="24"/>
      <c r="AB318" s="24"/>
      <c r="AC318" s="24"/>
      <c r="AD318" s="24"/>
      <c r="AE318" s="24"/>
      <c r="AF318" s="24"/>
      <c r="AG318" s="24"/>
      <c r="AH318" s="24"/>
      <c r="AI318" s="24"/>
    </row>
    <row r="319" spans="2:35" ht="68.25" customHeight="1" x14ac:dyDescent="0.25">
      <c r="B319" s="27" t="s">
        <v>1151</v>
      </c>
      <c r="C319" s="27" t="s">
        <v>1105</v>
      </c>
      <c r="D319" s="28" t="s">
        <v>1398</v>
      </c>
      <c r="E319" s="27" t="s">
        <v>1377</v>
      </c>
      <c r="F319" s="134"/>
      <c r="G319" s="140">
        <v>7.2129221732745963</v>
      </c>
      <c r="H319" s="134"/>
      <c r="I319" s="143">
        <v>1</v>
      </c>
      <c r="J319" s="137">
        <f t="shared" si="17"/>
        <v>0</v>
      </c>
      <c r="K319" s="138">
        <f t="shared" si="18"/>
        <v>0</v>
      </c>
      <c r="L319" s="139"/>
      <c r="M319" s="141">
        <f>IF(OR(F319="Ja",F319="Nej"),0,1)</f>
        <v>1</v>
      </c>
      <c r="N319" s="129">
        <f t="shared" si="20"/>
        <v>0</v>
      </c>
      <c r="O319" s="24"/>
      <c r="P319" s="24"/>
      <c r="Q319" s="24"/>
      <c r="R319" s="24"/>
      <c r="S319" s="24"/>
      <c r="T319" s="24"/>
      <c r="U319" s="24"/>
      <c r="V319" s="24"/>
      <c r="W319" s="24"/>
      <c r="X319" s="24"/>
      <c r="Y319" s="24"/>
      <c r="Z319" s="24"/>
      <c r="AA319" s="24"/>
      <c r="AB319" s="24"/>
      <c r="AC319" s="24"/>
      <c r="AD319" s="24"/>
      <c r="AE319" s="24"/>
      <c r="AF319" s="24"/>
      <c r="AG319" s="24"/>
      <c r="AH319" s="24"/>
      <c r="AI319" s="24"/>
    </row>
    <row r="320" spans="2:35" ht="50.1" customHeight="1" x14ac:dyDescent="0.25">
      <c r="B320" s="27" t="s">
        <v>1152</v>
      </c>
      <c r="C320" s="27" t="s">
        <v>1105</v>
      </c>
      <c r="D320" s="28" t="s">
        <v>1153</v>
      </c>
      <c r="E320" s="27" t="s">
        <v>1377</v>
      </c>
      <c r="F320" s="134"/>
      <c r="G320" s="174">
        <v>14.425844346549193</v>
      </c>
      <c r="H320" s="134"/>
      <c r="I320" s="143">
        <v>1</v>
      </c>
      <c r="J320" s="137">
        <f t="shared" si="17"/>
        <v>0</v>
      </c>
      <c r="K320" s="138">
        <f t="shared" si="18"/>
        <v>0</v>
      </c>
      <c r="L320" s="139"/>
      <c r="M320" s="141">
        <f>IF(OR(F320="Ja",F320="Nej"),0,1)</f>
        <v>1</v>
      </c>
      <c r="N320" s="129">
        <f t="shared" si="20"/>
        <v>0</v>
      </c>
      <c r="O320" s="24"/>
      <c r="P320" s="24"/>
      <c r="Q320" s="24"/>
      <c r="R320" s="24"/>
      <c r="S320" s="24"/>
      <c r="T320" s="24"/>
      <c r="U320" s="24"/>
      <c r="V320" s="24"/>
      <c r="W320" s="24"/>
      <c r="X320" s="24"/>
      <c r="Y320" s="24"/>
      <c r="Z320" s="24"/>
      <c r="AA320" s="24"/>
      <c r="AB320" s="24"/>
      <c r="AC320" s="24"/>
      <c r="AD320" s="24"/>
      <c r="AE320" s="24"/>
      <c r="AF320" s="24"/>
      <c r="AG320" s="24"/>
      <c r="AH320" s="24"/>
      <c r="AI320" s="24"/>
    </row>
    <row r="321" spans="2:35" ht="50.1" customHeight="1" x14ac:dyDescent="0.25">
      <c r="B321" s="27" t="s">
        <v>1154</v>
      </c>
      <c r="C321" s="27" t="s">
        <v>1105</v>
      </c>
      <c r="D321" s="28" t="s">
        <v>1155</v>
      </c>
      <c r="E321" s="27" t="s">
        <v>0</v>
      </c>
      <c r="F321" s="134"/>
      <c r="G321" s="142"/>
      <c r="H321" s="134"/>
      <c r="I321" s="143">
        <v>1</v>
      </c>
      <c r="J321" s="137">
        <f t="shared" si="17"/>
        <v>0</v>
      </c>
      <c r="K321" s="138">
        <f t="shared" si="18"/>
        <v>0</v>
      </c>
      <c r="L321" s="139"/>
      <c r="M321" s="129">
        <f t="shared" si="19"/>
        <v>1</v>
      </c>
      <c r="N321" s="129">
        <f t="shared" si="20"/>
        <v>0</v>
      </c>
      <c r="O321" s="24"/>
      <c r="P321" s="24"/>
      <c r="Q321" s="24"/>
      <c r="R321" s="24"/>
      <c r="S321" s="24"/>
      <c r="T321" s="24"/>
      <c r="U321" s="24"/>
      <c r="V321" s="24"/>
      <c r="W321" s="24"/>
      <c r="X321" s="24"/>
      <c r="Y321" s="24"/>
      <c r="Z321" s="24"/>
      <c r="AA321" s="24"/>
      <c r="AB321" s="24"/>
      <c r="AC321" s="24"/>
      <c r="AD321" s="24"/>
      <c r="AE321" s="24"/>
      <c r="AF321" s="24"/>
      <c r="AG321" s="24"/>
      <c r="AH321" s="24"/>
      <c r="AI321" s="24"/>
    </row>
    <row r="322" spans="2:35" ht="56.25" customHeight="1" x14ac:dyDescent="0.25">
      <c r="B322" s="27" t="s">
        <v>1156</v>
      </c>
      <c r="C322" s="27" t="s">
        <v>1105</v>
      </c>
      <c r="D322" s="28" t="s">
        <v>1157</v>
      </c>
      <c r="E322" s="27" t="s">
        <v>0</v>
      </c>
      <c r="F322" s="134"/>
      <c r="G322" s="142"/>
      <c r="H322" s="134"/>
      <c r="I322" s="143">
        <v>1</v>
      </c>
      <c r="J322" s="137">
        <f t="shared" si="17"/>
        <v>0</v>
      </c>
      <c r="K322" s="138">
        <f t="shared" si="18"/>
        <v>0</v>
      </c>
      <c r="L322" s="139"/>
      <c r="M322" s="129">
        <f t="shared" si="19"/>
        <v>1</v>
      </c>
      <c r="N322" s="129">
        <f t="shared" si="20"/>
        <v>0</v>
      </c>
      <c r="O322" s="24"/>
      <c r="P322" s="24"/>
      <c r="Q322" s="24"/>
      <c r="R322" s="24"/>
      <c r="S322" s="24"/>
      <c r="T322" s="24"/>
      <c r="U322" s="24"/>
      <c r="V322" s="24"/>
      <c r="W322" s="24"/>
      <c r="X322" s="24"/>
      <c r="Y322" s="24"/>
      <c r="Z322" s="24"/>
      <c r="AA322" s="24"/>
      <c r="AB322" s="24"/>
      <c r="AC322" s="24"/>
      <c r="AD322" s="24"/>
      <c r="AE322" s="24"/>
      <c r="AF322" s="24"/>
      <c r="AG322" s="24"/>
      <c r="AH322" s="24"/>
      <c r="AI322" s="24"/>
    </row>
    <row r="323" spans="2:35" ht="50.1" customHeight="1" x14ac:dyDescent="0.25">
      <c r="B323" s="27" t="s">
        <v>1158</v>
      </c>
      <c r="C323" s="27" t="s">
        <v>1105</v>
      </c>
      <c r="D323" s="28" t="s">
        <v>1159</v>
      </c>
      <c r="E323" s="27" t="s">
        <v>0</v>
      </c>
      <c r="F323" s="134"/>
      <c r="G323" s="142"/>
      <c r="H323" s="134"/>
      <c r="I323" s="143">
        <v>1</v>
      </c>
      <c r="J323" s="137">
        <f t="shared" si="17"/>
        <v>0</v>
      </c>
      <c r="K323" s="138">
        <f t="shared" si="18"/>
        <v>0</v>
      </c>
      <c r="L323" s="139"/>
      <c r="M323" s="129">
        <f t="shared" si="19"/>
        <v>1</v>
      </c>
      <c r="N323" s="129">
        <f t="shared" si="20"/>
        <v>0</v>
      </c>
      <c r="O323" s="24"/>
      <c r="P323" s="24"/>
      <c r="Q323" s="24"/>
      <c r="R323" s="24"/>
      <c r="S323" s="24"/>
      <c r="T323" s="24"/>
      <c r="U323" s="24"/>
      <c r="V323" s="24"/>
      <c r="W323" s="24"/>
      <c r="X323" s="24"/>
      <c r="Y323" s="24"/>
      <c r="Z323" s="24"/>
      <c r="AA323" s="24"/>
      <c r="AB323" s="24"/>
      <c r="AC323" s="24"/>
      <c r="AD323" s="24"/>
      <c r="AE323" s="24"/>
      <c r="AF323" s="24"/>
      <c r="AG323" s="24"/>
      <c r="AH323" s="24"/>
      <c r="AI323" s="24"/>
    </row>
    <row r="324" spans="2:35" ht="59.25" customHeight="1" x14ac:dyDescent="0.25">
      <c r="B324" s="27" t="s">
        <v>1160</v>
      </c>
      <c r="C324" s="27" t="s">
        <v>1105</v>
      </c>
      <c r="D324" s="28" t="s">
        <v>1322</v>
      </c>
      <c r="E324" s="27" t="s">
        <v>1377</v>
      </c>
      <c r="F324" s="134"/>
      <c r="G324" s="140">
        <v>7.2129221732745963</v>
      </c>
      <c r="H324" s="134"/>
      <c r="I324" s="143">
        <v>1</v>
      </c>
      <c r="J324" s="137">
        <f t="shared" si="17"/>
        <v>0</v>
      </c>
      <c r="K324" s="138">
        <f t="shared" si="18"/>
        <v>0</v>
      </c>
      <c r="L324" s="139"/>
      <c r="M324" s="141">
        <f>IF(OR(F324="Ja",F324="Nej"),0,1)</f>
        <v>1</v>
      </c>
      <c r="N324" s="129">
        <f t="shared" si="20"/>
        <v>0</v>
      </c>
      <c r="O324" s="24"/>
      <c r="P324" s="24"/>
      <c r="Q324" s="24"/>
      <c r="R324" s="24"/>
      <c r="S324" s="24"/>
      <c r="T324" s="24"/>
      <c r="U324" s="24"/>
      <c r="V324" s="24"/>
      <c r="W324" s="24"/>
      <c r="X324" s="24"/>
      <c r="Y324" s="24"/>
      <c r="Z324" s="24"/>
      <c r="AA324" s="24"/>
      <c r="AB324" s="24"/>
      <c r="AC324" s="24"/>
      <c r="AD324" s="24"/>
      <c r="AE324" s="24"/>
      <c r="AF324" s="24"/>
      <c r="AG324" s="24"/>
      <c r="AH324" s="24"/>
      <c r="AI324" s="24"/>
    </row>
    <row r="325" spans="2:35" ht="50.1" customHeight="1" x14ac:dyDescent="0.25">
      <c r="B325" s="27" t="s">
        <v>1161</v>
      </c>
      <c r="C325" s="27" t="s">
        <v>1105</v>
      </c>
      <c r="D325" s="28" t="s">
        <v>1162</v>
      </c>
      <c r="E325" s="27" t="s">
        <v>0</v>
      </c>
      <c r="F325" s="134"/>
      <c r="G325" s="142"/>
      <c r="H325" s="134"/>
      <c r="I325" s="143">
        <v>1</v>
      </c>
      <c r="J325" s="137">
        <f t="shared" si="17"/>
        <v>0</v>
      </c>
      <c r="K325" s="138">
        <f t="shared" si="18"/>
        <v>0</v>
      </c>
      <c r="L325" s="139"/>
      <c r="M325" s="129">
        <f t="shared" si="19"/>
        <v>1</v>
      </c>
      <c r="N325" s="129">
        <f t="shared" si="20"/>
        <v>0</v>
      </c>
      <c r="O325" s="24"/>
      <c r="P325" s="24"/>
      <c r="Q325" s="24"/>
      <c r="R325" s="24"/>
      <c r="S325" s="24"/>
      <c r="T325" s="24"/>
      <c r="U325" s="24"/>
      <c r="V325" s="24"/>
      <c r="W325" s="24"/>
      <c r="X325" s="24"/>
      <c r="Y325" s="24"/>
      <c r="Z325" s="24"/>
      <c r="AA325" s="24"/>
      <c r="AB325" s="24"/>
      <c r="AC325" s="24"/>
      <c r="AD325" s="24"/>
      <c r="AE325" s="24"/>
      <c r="AF325" s="24"/>
      <c r="AG325" s="24"/>
      <c r="AH325" s="24"/>
      <c r="AI325" s="24"/>
    </row>
    <row r="326" spans="2:35" ht="50.1" customHeight="1" x14ac:dyDescent="0.25">
      <c r="B326" s="27" t="s">
        <v>1163</v>
      </c>
      <c r="C326" s="27" t="s">
        <v>1105</v>
      </c>
      <c r="D326" s="28" t="s">
        <v>1323</v>
      </c>
      <c r="E326" s="27" t="s">
        <v>0</v>
      </c>
      <c r="F326" s="134"/>
      <c r="G326" s="142"/>
      <c r="H326" s="134"/>
      <c r="I326" s="143">
        <v>1</v>
      </c>
      <c r="J326" s="137">
        <f t="shared" si="17"/>
        <v>0</v>
      </c>
      <c r="K326" s="138">
        <f t="shared" si="18"/>
        <v>0</v>
      </c>
      <c r="L326" s="139"/>
      <c r="M326" s="129">
        <f t="shared" si="19"/>
        <v>1</v>
      </c>
      <c r="N326" s="129">
        <f t="shared" si="20"/>
        <v>0</v>
      </c>
      <c r="O326" s="24"/>
      <c r="P326" s="24"/>
      <c r="Q326" s="24"/>
      <c r="R326" s="24"/>
      <c r="S326" s="24"/>
      <c r="T326" s="24"/>
      <c r="U326" s="24"/>
      <c r="V326" s="24"/>
      <c r="W326" s="24"/>
      <c r="X326" s="24"/>
      <c r="Y326" s="24"/>
      <c r="Z326" s="24"/>
      <c r="AA326" s="24"/>
      <c r="AB326" s="24"/>
      <c r="AC326" s="24"/>
      <c r="AD326" s="24"/>
      <c r="AE326" s="24"/>
      <c r="AF326" s="24"/>
      <c r="AG326" s="24"/>
      <c r="AH326" s="24"/>
      <c r="AI326" s="24"/>
    </row>
    <row r="327" spans="2:35" ht="50.1" customHeight="1" x14ac:dyDescent="0.25">
      <c r="B327" s="27" t="s">
        <v>1164</v>
      </c>
      <c r="C327" s="27" t="s">
        <v>1105</v>
      </c>
      <c r="D327" s="28" t="s">
        <v>1165</v>
      </c>
      <c r="E327" s="27" t="s">
        <v>1377</v>
      </c>
      <c r="F327" s="134"/>
      <c r="G327" s="174">
        <v>14.425844346549193</v>
      </c>
      <c r="H327" s="134"/>
      <c r="I327" s="143">
        <v>1</v>
      </c>
      <c r="J327" s="137">
        <f t="shared" si="17"/>
        <v>0</v>
      </c>
      <c r="K327" s="138">
        <f t="shared" si="18"/>
        <v>0</v>
      </c>
      <c r="L327" s="139"/>
      <c r="M327" s="141">
        <f>IF(OR(F327="Ja",F327="Nej"),0,1)</f>
        <v>1</v>
      </c>
      <c r="N327" s="129">
        <f t="shared" si="20"/>
        <v>0</v>
      </c>
      <c r="O327" s="24"/>
      <c r="P327" s="24"/>
      <c r="Q327" s="24"/>
      <c r="R327" s="24"/>
      <c r="S327" s="24"/>
      <c r="T327" s="24"/>
      <c r="U327" s="24"/>
      <c r="V327" s="24"/>
      <c r="W327" s="24"/>
      <c r="X327" s="24"/>
      <c r="Y327" s="24"/>
      <c r="Z327" s="24"/>
      <c r="AA327" s="24"/>
      <c r="AB327" s="24"/>
      <c r="AC327" s="24"/>
      <c r="AD327" s="24"/>
      <c r="AE327" s="24"/>
      <c r="AF327" s="24"/>
      <c r="AG327" s="24"/>
      <c r="AH327" s="24"/>
      <c r="AI327" s="24"/>
    </row>
    <row r="328" spans="2:35" ht="50.1" customHeight="1" x14ac:dyDescent="0.25">
      <c r="B328" s="29" t="s">
        <v>1166</v>
      </c>
      <c r="C328" s="29" t="s">
        <v>1105</v>
      </c>
      <c r="D328" s="30" t="s">
        <v>1167</v>
      </c>
      <c r="E328" s="29" t="s">
        <v>1377</v>
      </c>
      <c r="F328" s="134"/>
      <c r="G328" s="167">
        <v>3.6064610866372981</v>
      </c>
      <c r="H328" s="134"/>
      <c r="I328" s="145">
        <v>1</v>
      </c>
      <c r="J328" s="146">
        <f t="shared" si="17"/>
        <v>0</v>
      </c>
      <c r="K328" s="147">
        <f t="shared" si="18"/>
        <v>0</v>
      </c>
      <c r="L328" s="139"/>
      <c r="M328" s="141">
        <f>IF(OR(F328="Ja",F328="Nej"),0,1)</f>
        <v>1</v>
      </c>
      <c r="N328" s="129">
        <f t="shared" si="20"/>
        <v>0</v>
      </c>
      <c r="O328" s="24"/>
      <c r="P328" s="24"/>
      <c r="Q328" s="24"/>
      <c r="R328" s="24"/>
      <c r="S328" s="24"/>
      <c r="T328" s="24"/>
      <c r="U328" s="24"/>
      <c r="V328" s="24"/>
      <c r="W328" s="24"/>
      <c r="X328" s="24"/>
      <c r="Y328" s="24"/>
      <c r="Z328" s="24"/>
      <c r="AA328" s="24"/>
      <c r="AB328" s="24"/>
      <c r="AC328" s="24"/>
      <c r="AD328" s="24"/>
      <c r="AE328" s="24"/>
      <c r="AF328" s="24"/>
      <c r="AG328" s="24"/>
      <c r="AH328" s="24"/>
      <c r="AI328" s="24"/>
    </row>
    <row r="329" spans="2:35" ht="21.95" customHeight="1" x14ac:dyDescent="0.25">
      <c r="B329" s="457" t="s">
        <v>508</v>
      </c>
      <c r="C329" s="457"/>
      <c r="D329" s="457"/>
      <c r="E329" s="457"/>
      <c r="F329" s="161"/>
      <c r="G329" s="161"/>
      <c r="H329" s="161"/>
      <c r="I329" s="161"/>
      <c r="J329" s="161" t="s">
        <v>1277</v>
      </c>
      <c r="K329" s="161" t="s">
        <v>1277</v>
      </c>
      <c r="L329" s="139"/>
      <c r="M329" s="129"/>
      <c r="N329" s="129"/>
      <c r="O329" s="24"/>
      <c r="P329" s="24"/>
      <c r="Q329" s="24"/>
      <c r="R329" s="24"/>
      <c r="S329" s="24"/>
      <c r="T329" s="24"/>
      <c r="U329" s="24"/>
      <c r="V329" s="24"/>
      <c r="W329" s="24"/>
      <c r="X329" s="24"/>
      <c r="Y329" s="24"/>
      <c r="Z329" s="24"/>
      <c r="AA329" s="24"/>
      <c r="AB329" s="24"/>
      <c r="AC329" s="24"/>
      <c r="AD329" s="24"/>
      <c r="AE329" s="24"/>
      <c r="AF329" s="24"/>
      <c r="AG329" s="24"/>
      <c r="AH329" s="24"/>
      <c r="AI329" s="24"/>
    </row>
    <row r="330" spans="2:35" ht="50.1" customHeight="1" x14ac:dyDescent="0.25">
      <c r="B330" s="31" t="s">
        <v>509</v>
      </c>
      <c r="C330" s="31" t="s">
        <v>510</v>
      </c>
      <c r="D330" s="32" t="s">
        <v>511</v>
      </c>
      <c r="E330" s="31" t="s">
        <v>0</v>
      </c>
      <c r="F330" s="134"/>
      <c r="G330" s="162"/>
      <c r="H330" s="134"/>
      <c r="I330" s="163">
        <v>1</v>
      </c>
      <c r="J330" s="154">
        <f t="shared" si="17"/>
        <v>0</v>
      </c>
      <c r="K330" s="155">
        <f t="shared" si="18"/>
        <v>0</v>
      </c>
      <c r="L330" s="139"/>
      <c r="M330" s="129">
        <f t="shared" si="19"/>
        <v>1</v>
      </c>
      <c r="N330" s="129">
        <f t="shared" si="20"/>
        <v>0</v>
      </c>
      <c r="O330" s="24"/>
      <c r="P330" s="24"/>
      <c r="Q330" s="24"/>
      <c r="R330" s="24"/>
      <c r="S330" s="24"/>
      <c r="T330" s="24"/>
      <c r="U330" s="24"/>
      <c r="V330" s="24"/>
      <c r="W330" s="24"/>
      <c r="X330" s="24"/>
      <c r="Y330" s="24"/>
      <c r="Z330" s="24"/>
      <c r="AA330" s="24"/>
      <c r="AB330" s="24"/>
      <c r="AC330" s="24"/>
      <c r="AD330" s="24"/>
      <c r="AE330" s="24"/>
      <c r="AF330" s="24"/>
      <c r="AG330" s="24"/>
      <c r="AH330" s="24"/>
      <c r="AI330" s="24"/>
    </row>
    <row r="331" spans="2:35" ht="50.1" customHeight="1" x14ac:dyDescent="0.25">
      <c r="B331" s="27" t="s">
        <v>512</v>
      </c>
      <c r="C331" s="27" t="s">
        <v>510</v>
      </c>
      <c r="D331" s="28" t="s">
        <v>513</v>
      </c>
      <c r="E331" s="27" t="s">
        <v>0</v>
      </c>
      <c r="F331" s="134"/>
      <c r="G331" s="142"/>
      <c r="H331" s="134"/>
      <c r="I331" s="143">
        <v>1</v>
      </c>
      <c r="J331" s="137">
        <f t="shared" si="17"/>
        <v>0</v>
      </c>
      <c r="K331" s="138">
        <f t="shared" si="18"/>
        <v>0</v>
      </c>
      <c r="L331" s="139"/>
      <c r="M331" s="129">
        <f t="shared" ref="M331:M394" si="21">IF(F331="Ja",0,1)</f>
        <v>1</v>
      </c>
      <c r="N331" s="129">
        <f t="shared" si="20"/>
        <v>0</v>
      </c>
      <c r="O331" s="24"/>
      <c r="P331" s="24"/>
      <c r="Q331" s="24"/>
      <c r="R331" s="24"/>
      <c r="S331" s="24"/>
      <c r="T331" s="24"/>
      <c r="U331" s="24"/>
      <c r="V331" s="24"/>
      <c r="W331" s="24"/>
      <c r="X331" s="24"/>
      <c r="Y331" s="24"/>
      <c r="Z331" s="24"/>
      <c r="AA331" s="24"/>
      <c r="AB331" s="24"/>
      <c r="AC331" s="24"/>
      <c r="AD331" s="24"/>
      <c r="AE331" s="24"/>
      <c r="AF331" s="24"/>
      <c r="AG331" s="24"/>
      <c r="AH331" s="24"/>
      <c r="AI331" s="24"/>
    </row>
    <row r="332" spans="2:35" ht="50.1" customHeight="1" x14ac:dyDescent="0.25">
      <c r="B332" s="27" t="s">
        <v>514</v>
      </c>
      <c r="C332" s="27" t="s">
        <v>510</v>
      </c>
      <c r="D332" s="28" t="s">
        <v>515</v>
      </c>
      <c r="E332" s="27" t="s">
        <v>0</v>
      </c>
      <c r="F332" s="134"/>
      <c r="G332" s="142"/>
      <c r="H332" s="134"/>
      <c r="I332" s="143">
        <v>1</v>
      </c>
      <c r="J332" s="137">
        <f t="shared" ref="J332:J395" si="22">IF(F332="Ja",IF(H332="Ja",I332,0),0)</f>
        <v>0</v>
      </c>
      <c r="K332" s="138">
        <f t="shared" ref="K332:K395" si="23">IF(F332="Ja",IF(H332="Ja",G332,G332),0)</f>
        <v>0</v>
      </c>
      <c r="L332" s="139"/>
      <c r="M332" s="129">
        <f t="shared" si="21"/>
        <v>1</v>
      </c>
      <c r="N332" s="129">
        <f t="shared" ref="N332:N395" si="24">IF(AND(F332="Ja",H332=""),1,0)</f>
        <v>0</v>
      </c>
      <c r="O332" s="24"/>
      <c r="P332" s="24"/>
      <c r="Q332" s="24"/>
      <c r="R332" s="24"/>
      <c r="S332" s="24"/>
      <c r="T332" s="24"/>
      <c r="U332" s="24"/>
      <c r="V332" s="24"/>
      <c r="W332" s="24"/>
      <c r="X332" s="24"/>
      <c r="Y332" s="24"/>
      <c r="Z332" s="24"/>
      <c r="AA332" s="24"/>
      <c r="AB332" s="24"/>
      <c r="AC332" s="24"/>
      <c r="AD332" s="24"/>
      <c r="AE332" s="24"/>
      <c r="AF332" s="24"/>
      <c r="AG332" s="24"/>
      <c r="AH332" s="24"/>
      <c r="AI332" s="24"/>
    </row>
    <row r="333" spans="2:35" ht="50.1" customHeight="1" x14ac:dyDescent="0.25">
      <c r="B333" s="27" t="s">
        <v>516</v>
      </c>
      <c r="C333" s="27" t="s">
        <v>510</v>
      </c>
      <c r="D333" s="28" t="s">
        <v>517</v>
      </c>
      <c r="E333" s="27" t="s">
        <v>0</v>
      </c>
      <c r="F333" s="134"/>
      <c r="G333" s="142"/>
      <c r="H333" s="134"/>
      <c r="I333" s="143">
        <v>1</v>
      </c>
      <c r="J333" s="137">
        <f t="shared" si="22"/>
        <v>0</v>
      </c>
      <c r="K333" s="138">
        <f t="shared" si="23"/>
        <v>0</v>
      </c>
      <c r="L333" s="139"/>
      <c r="M333" s="129">
        <f t="shared" si="21"/>
        <v>1</v>
      </c>
      <c r="N333" s="129">
        <f t="shared" si="24"/>
        <v>0</v>
      </c>
      <c r="O333" s="24"/>
      <c r="P333" s="24"/>
      <c r="Q333" s="24"/>
      <c r="R333" s="24"/>
      <c r="S333" s="24"/>
      <c r="T333" s="24"/>
      <c r="U333" s="24"/>
      <c r="V333" s="24"/>
      <c r="W333" s="24"/>
      <c r="X333" s="24"/>
      <c r="Y333" s="24"/>
      <c r="Z333" s="24"/>
      <c r="AA333" s="24"/>
      <c r="AB333" s="24"/>
      <c r="AC333" s="24"/>
      <c r="AD333" s="24"/>
      <c r="AE333" s="24"/>
      <c r="AF333" s="24"/>
      <c r="AG333" s="24"/>
      <c r="AH333" s="24"/>
      <c r="AI333" s="24"/>
    </row>
    <row r="334" spans="2:35" ht="50.1" customHeight="1" x14ac:dyDescent="0.25">
      <c r="B334" s="27" t="s">
        <v>518</v>
      </c>
      <c r="C334" s="27" t="s">
        <v>510</v>
      </c>
      <c r="D334" s="28" t="s">
        <v>519</v>
      </c>
      <c r="E334" s="27" t="s">
        <v>0</v>
      </c>
      <c r="F334" s="134"/>
      <c r="G334" s="142"/>
      <c r="H334" s="134"/>
      <c r="I334" s="143">
        <v>1</v>
      </c>
      <c r="J334" s="137">
        <f t="shared" si="22"/>
        <v>0</v>
      </c>
      <c r="K334" s="138">
        <f t="shared" si="23"/>
        <v>0</v>
      </c>
      <c r="L334" s="139"/>
      <c r="M334" s="129">
        <f t="shared" si="21"/>
        <v>1</v>
      </c>
      <c r="N334" s="129">
        <f t="shared" si="24"/>
        <v>0</v>
      </c>
      <c r="O334" s="24"/>
      <c r="P334" s="24"/>
      <c r="Q334" s="24"/>
      <c r="R334" s="24"/>
      <c r="S334" s="24"/>
      <c r="T334" s="24"/>
      <c r="U334" s="24"/>
      <c r="V334" s="24"/>
      <c r="W334" s="24"/>
      <c r="X334" s="24"/>
      <c r="Y334" s="24"/>
      <c r="Z334" s="24"/>
      <c r="AA334" s="24"/>
      <c r="AB334" s="24"/>
      <c r="AC334" s="24"/>
      <c r="AD334" s="24"/>
      <c r="AE334" s="24"/>
      <c r="AF334" s="24"/>
      <c r="AG334" s="24"/>
      <c r="AH334" s="24"/>
      <c r="AI334" s="24"/>
    </row>
    <row r="335" spans="2:35" ht="66.75" customHeight="1" x14ac:dyDescent="0.25">
      <c r="B335" s="27" t="s">
        <v>520</v>
      </c>
      <c r="C335" s="27" t="s">
        <v>510</v>
      </c>
      <c r="D335" s="28" t="s">
        <v>521</v>
      </c>
      <c r="E335" s="27" t="s">
        <v>1377</v>
      </c>
      <c r="F335" s="134"/>
      <c r="G335" s="140">
        <v>7.2129221732745963</v>
      </c>
      <c r="H335" s="134"/>
      <c r="I335" s="143">
        <v>1</v>
      </c>
      <c r="J335" s="137">
        <f t="shared" si="22"/>
        <v>0</v>
      </c>
      <c r="K335" s="138">
        <f t="shared" si="23"/>
        <v>0</v>
      </c>
      <c r="L335" s="139"/>
      <c r="M335" s="141">
        <f>IF(OR(F335="Ja",F335="Nej"),0,1)</f>
        <v>1</v>
      </c>
      <c r="N335" s="129">
        <f t="shared" si="24"/>
        <v>0</v>
      </c>
      <c r="O335" s="24"/>
      <c r="P335" s="24"/>
      <c r="Q335" s="24"/>
      <c r="R335" s="24"/>
      <c r="S335" s="24"/>
      <c r="T335" s="24"/>
      <c r="U335" s="24"/>
      <c r="V335" s="24"/>
      <c r="W335" s="24"/>
      <c r="X335" s="24"/>
      <c r="Y335" s="24"/>
      <c r="Z335" s="24"/>
      <c r="AA335" s="24"/>
      <c r="AB335" s="24"/>
      <c r="AC335" s="24"/>
      <c r="AD335" s="24"/>
      <c r="AE335" s="24"/>
      <c r="AF335" s="24"/>
      <c r="AG335" s="24"/>
      <c r="AH335" s="24"/>
      <c r="AI335" s="24"/>
    </row>
    <row r="336" spans="2:35" ht="76.5" customHeight="1" x14ac:dyDescent="0.25">
      <c r="B336" s="27" t="s">
        <v>522</v>
      </c>
      <c r="C336" s="27" t="s">
        <v>510</v>
      </c>
      <c r="D336" s="28" t="s">
        <v>523</v>
      </c>
      <c r="E336" s="27" t="s">
        <v>0</v>
      </c>
      <c r="F336" s="134"/>
      <c r="G336" s="142"/>
      <c r="H336" s="134"/>
      <c r="I336" s="143">
        <v>1</v>
      </c>
      <c r="J336" s="137">
        <f t="shared" si="22"/>
        <v>0</v>
      </c>
      <c r="K336" s="138">
        <f t="shared" si="23"/>
        <v>0</v>
      </c>
      <c r="L336" s="139"/>
      <c r="M336" s="129">
        <f t="shared" si="21"/>
        <v>1</v>
      </c>
      <c r="N336" s="129">
        <f t="shared" si="24"/>
        <v>0</v>
      </c>
      <c r="O336" s="24"/>
      <c r="P336" s="24"/>
      <c r="Q336" s="24"/>
      <c r="R336" s="24"/>
      <c r="S336" s="24"/>
      <c r="T336" s="24"/>
      <c r="U336" s="24"/>
      <c r="V336" s="24"/>
      <c r="W336" s="24"/>
      <c r="X336" s="24"/>
      <c r="Y336" s="24"/>
      <c r="Z336" s="24"/>
      <c r="AA336" s="24"/>
      <c r="AB336" s="24"/>
      <c r="AC336" s="24"/>
      <c r="AD336" s="24"/>
      <c r="AE336" s="24"/>
      <c r="AF336" s="24"/>
      <c r="AG336" s="24"/>
      <c r="AH336" s="24"/>
      <c r="AI336" s="24"/>
    </row>
    <row r="337" spans="2:35" ht="75.75" customHeight="1" x14ac:dyDescent="0.25">
      <c r="B337" s="27" t="s">
        <v>524</v>
      </c>
      <c r="C337" s="27" t="s">
        <v>510</v>
      </c>
      <c r="D337" s="28" t="s">
        <v>525</v>
      </c>
      <c r="E337" s="27" t="s">
        <v>1377</v>
      </c>
      <c r="F337" s="134"/>
      <c r="G337" s="174">
        <v>14.425844346549193</v>
      </c>
      <c r="H337" s="134"/>
      <c r="I337" s="143">
        <v>1</v>
      </c>
      <c r="J337" s="137">
        <f t="shared" si="22"/>
        <v>0</v>
      </c>
      <c r="K337" s="138">
        <f t="shared" si="23"/>
        <v>0</v>
      </c>
      <c r="L337" s="139"/>
      <c r="M337" s="141">
        <f>IF(OR(F337="Ja",F337="Nej"),0,1)</f>
        <v>1</v>
      </c>
      <c r="N337" s="129">
        <f t="shared" si="24"/>
        <v>0</v>
      </c>
      <c r="O337" s="24"/>
      <c r="P337" s="24"/>
      <c r="Q337" s="24"/>
      <c r="R337" s="24"/>
      <c r="S337" s="24"/>
      <c r="T337" s="24"/>
      <c r="U337" s="24"/>
      <c r="V337" s="24"/>
      <c r="W337" s="24"/>
      <c r="X337" s="24"/>
      <c r="Y337" s="24"/>
      <c r="Z337" s="24"/>
      <c r="AA337" s="24"/>
      <c r="AB337" s="24"/>
      <c r="AC337" s="24"/>
      <c r="AD337" s="24"/>
      <c r="AE337" s="24"/>
      <c r="AF337" s="24"/>
      <c r="AG337" s="24"/>
      <c r="AH337" s="24"/>
      <c r="AI337" s="24"/>
    </row>
    <row r="338" spans="2:35" ht="72.75" customHeight="1" x14ac:dyDescent="0.25">
      <c r="B338" s="27" t="s">
        <v>526</v>
      </c>
      <c r="C338" s="27" t="s">
        <v>510</v>
      </c>
      <c r="D338" s="28" t="s">
        <v>527</v>
      </c>
      <c r="E338" s="27" t="s">
        <v>1377</v>
      </c>
      <c r="F338" s="134"/>
      <c r="G338" s="174">
        <v>14.425844346549193</v>
      </c>
      <c r="H338" s="134"/>
      <c r="I338" s="143">
        <v>1</v>
      </c>
      <c r="J338" s="137">
        <f t="shared" si="22"/>
        <v>0</v>
      </c>
      <c r="K338" s="138">
        <f t="shared" si="23"/>
        <v>0</v>
      </c>
      <c r="L338" s="139"/>
      <c r="M338" s="141">
        <f>IF(OR(F338="Ja",F338="Nej"),0,1)</f>
        <v>1</v>
      </c>
      <c r="N338" s="129">
        <f t="shared" si="24"/>
        <v>0</v>
      </c>
      <c r="O338" s="24"/>
      <c r="P338" s="24"/>
      <c r="Q338" s="24"/>
      <c r="R338" s="24"/>
      <c r="S338" s="24"/>
      <c r="T338" s="24"/>
      <c r="U338" s="24"/>
      <c r="V338" s="24"/>
      <c r="W338" s="24"/>
      <c r="X338" s="24"/>
      <c r="Y338" s="24"/>
      <c r="Z338" s="24"/>
      <c r="AA338" s="24"/>
      <c r="AB338" s="24"/>
      <c r="AC338" s="24"/>
      <c r="AD338" s="24"/>
      <c r="AE338" s="24"/>
      <c r="AF338" s="24"/>
      <c r="AG338" s="24"/>
      <c r="AH338" s="24"/>
      <c r="AI338" s="24"/>
    </row>
    <row r="339" spans="2:35" ht="50.1" customHeight="1" x14ac:dyDescent="0.25">
      <c r="B339" s="27" t="s">
        <v>528</v>
      </c>
      <c r="C339" s="27" t="s">
        <v>510</v>
      </c>
      <c r="D339" s="28" t="s">
        <v>529</v>
      </c>
      <c r="E339" s="27" t="s">
        <v>1377</v>
      </c>
      <c r="F339" s="134"/>
      <c r="G339" s="140">
        <v>7.2129221732745963</v>
      </c>
      <c r="H339" s="134"/>
      <c r="I339" s="143">
        <v>1</v>
      </c>
      <c r="J339" s="137">
        <f t="shared" si="22"/>
        <v>0</v>
      </c>
      <c r="K339" s="138">
        <f t="shared" si="23"/>
        <v>0</v>
      </c>
      <c r="L339" s="139"/>
      <c r="M339" s="141">
        <f>IF(OR(F339="Ja",F339="Nej"),0,1)</f>
        <v>1</v>
      </c>
      <c r="N339" s="129">
        <f t="shared" si="24"/>
        <v>0</v>
      </c>
      <c r="O339" s="24"/>
      <c r="P339" s="24"/>
      <c r="Q339" s="24"/>
      <c r="R339" s="24"/>
      <c r="S339" s="24"/>
      <c r="T339" s="24"/>
      <c r="U339" s="24"/>
      <c r="V339" s="24"/>
      <c r="W339" s="24"/>
      <c r="X339" s="24"/>
      <c r="Y339" s="24"/>
      <c r="Z339" s="24"/>
      <c r="AA339" s="24"/>
      <c r="AB339" s="24"/>
      <c r="AC339" s="24"/>
      <c r="AD339" s="24"/>
      <c r="AE339" s="24"/>
      <c r="AF339" s="24"/>
      <c r="AG339" s="24"/>
      <c r="AH339" s="24"/>
      <c r="AI339" s="24"/>
    </row>
    <row r="340" spans="2:35" ht="66" customHeight="1" x14ac:dyDescent="0.25">
      <c r="B340" s="27" t="s">
        <v>530</v>
      </c>
      <c r="C340" s="27" t="s">
        <v>510</v>
      </c>
      <c r="D340" s="28" t="s">
        <v>531</v>
      </c>
      <c r="E340" s="27" t="s">
        <v>0</v>
      </c>
      <c r="F340" s="134"/>
      <c r="G340" s="142"/>
      <c r="H340" s="134"/>
      <c r="I340" s="143">
        <v>1</v>
      </c>
      <c r="J340" s="137">
        <f t="shared" si="22"/>
        <v>0</v>
      </c>
      <c r="K340" s="138">
        <f t="shared" si="23"/>
        <v>0</v>
      </c>
      <c r="L340" s="139"/>
      <c r="M340" s="129">
        <f t="shared" si="21"/>
        <v>1</v>
      </c>
      <c r="N340" s="129">
        <f t="shared" si="24"/>
        <v>0</v>
      </c>
      <c r="O340" s="24"/>
      <c r="P340" s="24"/>
      <c r="Q340" s="24"/>
      <c r="R340" s="24"/>
      <c r="S340" s="24"/>
      <c r="T340" s="24"/>
      <c r="U340" s="24"/>
      <c r="V340" s="24"/>
      <c r="W340" s="24"/>
      <c r="X340" s="24"/>
      <c r="Y340" s="24"/>
      <c r="Z340" s="24"/>
      <c r="AA340" s="24"/>
      <c r="AB340" s="24"/>
      <c r="AC340" s="24"/>
      <c r="AD340" s="24"/>
      <c r="AE340" s="24"/>
      <c r="AF340" s="24"/>
      <c r="AG340" s="24"/>
      <c r="AH340" s="24"/>
      <c r="AI340" s="24"/>
    </row>
    <row r="341" spans="2:35" ht="75" customHeight="1" x14ac:dyDescent="0.25">
      <c r="B341" s="27" t="s">
        <v>532</v>
      </c>
      <c r="C341" s="27" t="s">
        <v>510</v>
      </c>
      <c r="D341" s="28" t="s">
        <v>533</v>
      </c>
      <c r="E341" s="27" t="s">
        <v>0</v>
      </c>
      <c r="F341" s="134"/>
      <c r="G341" s="142"/>
      <c r="H341" s="134"/>
      <c r="I341" s="143">
        <v>1</v>
      </c>
      <c r="J341" s="137">
        <f t="shared" si="22"/>
        <v>0</v>
      </c>
      <c r="K341" s="138">
        <f t="shared" si="23"/>
        <v>0</v>
      </c>
      <c r="L341" s="139"/>
      <c r="M341" s="129">
        <f t="shared" si="21"/>
        <v>1</v>
      </c>
      <c r="N341" s="129">
        <f t="shared" si="24"/>
        <v>0</v>
      </c>
      <c r="O341" s="24"/>
      <c r="P341" s="24"/>
      <c r="Q341" s="24"/>
      <c r="R341" s="24"/>
      <c r="S341" s="24"/>
      <c r="T341" s="24"/>
      <c r="U341" s="24"/>
      <c r="V341" s="24"/>
      <c r="W341" s="24"/>
      <c r="X341" s="24"/>
      <c r="Y341" s="24"/>
      <c r="Z341" s="24"/>
      <c r="AA341" s="24"/>
      <c r="AB341" s="24"/>
      <c r="AC341" s="24"/>
      <c r="AD341" s="24"/>
      <c r="AE341" s="24"/>
      <c r="AF341" s="24"/>
      <c r="AG341" s="24"/>
      <c r="AH341" s="24"/>
      <c r="AI341" s="24"/>
    </row>
    <row r="342" spans="2:35" ht="50.1" customHeight="1" x14ac:dyDescent="0.25">
      <c r="B342" s="27" t="s">
        <v>534</v>
      </c>
      <c r="C342" s="27" t="s">
        <v>510</v>
      </c>
      <c r="D342" s="28" t="s">
        <v>535</v>
      </c>
      <c r="E342" s="27" t="s">
        <v>0</v>
      </c>
      <c r="F342" s="134"/>
      <c r="G342" s="142"/>
      <c r="H342" s="134"/>
      <c r="I342" s="143">
        <v>1</v>
      </c>
      <c r="J342" s="137">
        <f t="shared" si="22"/>
        <v>0</v>
      </c>
      <c r="K342" s="138">
        <f t="shared" si="23"/>
        <v>0</v>
      </c>
      <c r="L342" s="139"/>
      <c r="M342" s="129">
        <f t="shared" si="21"/>
        <v>1</v>
      </c>
      <c r="N342" s="129">
        <f t="shared" si="24"/>
        <v>0</v>
      </c>
      <c r="O342" s="24"/>
      <c r="P342" s="24"/>
      <c r="Q342" s="24"/>
      <c r="R342" s="24"/>
      <c r="S342" s="24"/>
      <c r="T342" s="24"/>
      <c r="U342" s="24"/>
      <c r="V342" s="24"/>
      <c r="W342" s="24"/>
      <c r="X342" s="24"/>
      <c r="Y342" s="24"/>
      <c r="Z342" s="24"/>
      <c r="AA342" s="24"/>
      <c r="AB342" s="24"/>
      <c r="AC342" s="24"/>
      <c r="AD342" s="24"/>
      <c r="AE342" s="24"/>
      <c r="AF342" s="24"/>
      <c r="AG342" s="24"/>
      <c r="AH342" s="24"/>
      <c r="AI342" s="24"/>
    </row>
    <row r="343" spans="2:35" ht="50.1" customHeight="1" x14ac:dyDescent="0.25">
      <c r="B343" s="27" t="s">
        <v>536</v>
      </c>
      <c r="C343" s="27" t="s">
        <v>510</v>
      </c>
      <c r="D343" s="28" t="s">
        <v>537</v>
      </c>
      <c r="E343" s="27" t="s">
        <v>1377</v>
      </c>
      <c r="F343" s="134"/>
      <c r="G343" s="174">
        <v>14.425844346549193</v>
      </c>
      <c r="H343" s="134"/>
      <c r="I343" s="143">
        <v>1</v>
      </c>
      <c r="J343" s="137">
        <f t="shared" si="22"/>
        <v>0</v>
      </c>
      <c r="K343" s="138">
        <f t="shared" si="23"/>
        <v>0</v>
      </c>
      <c r="L343" s="139"/>
      <c r="M343" s="141">
        <f>IF(OR(F343="Ja",F343="Nej"),0,1)</f>
        <v>1</v>
      </c>
      <c r="N343" s="129">
        <f t="shared" si="24"/>
        <v>0</v>
      </c>
      <c r="O343" s="24"/>
      <c r="P343" s="24"/>
      <c r="Q343" s="24"/>
      <c r="R343" s="24"/>
      <c r="S343" s="24"/>
      <c r="T343" s="24"/>
      <c r="U343" s="24"/>
      <c r="V343" s="24"/>
      <c r="W343" s="24"/>
      <c r="X343" s="24"/>
      <c r="Y343" s="24"/>
      <c r="Z343" s="24"/>
      <c r="AA343" s="24"/>
      <c r="AB343" s="24"/>
      <c r="AC343" s="24"/>
      <c r="AD343" s="24"/>
      <c r="AE343" s="24"/>
      <c r="AF343" s="24"/>
      <c r="AG343" s="24"/>
      <c r="AH343" s="24"/>
      <c r="AI343" s="24"/>
    </row>
    <row r="344" spans="2:35" ht="50.1" customHeight="1" x14ac:dyDescent="0.25">
      <c r="B344" s="27" t="s">
        <v>538</v>
      </c>
      <c r="C344" s="27" t="s">
        <v>510</v>
      </c>
      <c r="D344" s="28" t="s">
        <v>539</v>
      </c>
      <c r="E344" s="27" t="s">
        <v>1377</v>
      </c>
      <c r="F344" s="134"/>
      <c r="G344" s="140">
        <v>7.2129221732745963</v>
      </c>
      <c r="H344" s="134"/>
      <c r="I344" s="143">
        <v>1</v>
      </c>
      <c r="J344" s="137">
        <f t="shared" si="22"/>
        <v>0</v>
      </c>
      <c r="K344" s="138">
        <f t="shared" si="23"/>
        <v>0</v>
      </c>
      <c r="L344" s="139"/>
      <c r="M344" s="141">
        <f>IF(OR(F344="Ja",F344="Nej"),0,1)</f>
        <v>1</v>
      </c>
      <c r="N344" s="129">
        <f t="shared" si="24"/>
        <v>0</v>
      </c>
      <c r="O344" s="24"/>
      <c r="P344" s="24"/>
      <c r="Q344" s="24"/>
      <c r="R344" s="24"/>
      <c r="S344" s="24"/>
      <c r="T344" s="24"/>
      <c r="U344" s="24"/>
      <c r="V344" s="24"/>
      <c r="W344" s="24"/>
      <c r="X344" s="24"/>
      <c r="Y344" s="24"/>
      <c r="Z344" s="24"/>
      <c r="AA344" s="24"/>
      <c r="AB344" s="24"/>
      <c r="AC344" s="24"/>
      <c r="AD344" s="24"/>
      <c r="AE344" s="24"/>
      <c r="AF344" s="24"/>
      <c r="AG344" s="24"/>
      <c r="AH344" s="24"/>
      <c r="AI344" s="24"/>
    </row>
    <row r="345" spans="2:35" ht="50.1" customHeight="1" x14ac:dyDescent="0.25">
      <c r="B345" s="27" t="s">
        <v>540</v>
      </c>
      <c r="C345" s="27" t="s">
        <v>510</v>
      </c>
      <c r="D345" s="28" t="s">
        <v>541</v>
      </c>
      <c r="E345" s="27" t="s">
        <v>0</v>
      </c>
      <c r="F345" s="134"/>
      <c r="G345" s="142"/>
      <c r="H345" s="134"/>
      <c r="I345" s="143">
        <v>1</v>
      </c>
      <c r="J345" s="137">
        <f t="shared" si="22"/>
        <v>0</v>
      </c>
      <c r="K345" s="138">
        <f t="shared" si="23"/>
        <v>0</v>
      </c>
      <c r="L345" s="139"/>
      <c r="M345" s="129">
        <f t="shared" si="21"/>
        <v>1</v>
      </c>
      <c r="N345" s="129">
        <f t="shared" si="24"/>
        <v>0</v>
      </c>
      <c r="O345" s="24"/>
      <c r="P345" s="24"/>
      <c r="Q345" s="24"/>
      <c r="R345" s="24"/>
      <c r="S345" s="24"/>
      <c r="T345" s="24"/>
      <c r="U345" s="24"/>
      <c r="V345" s="24"/>
      <c r="W345" s="24"/>
      <c r="X345" s="24"/>
      <c r="Y345" s="24"/>
      <c r="Z345" s="24"/>
      <c r="AA345" s="24"/>
      <c r="AB345" s="24"/>
      <c r="AC345" s="24"/>
      <c r="AD345" s="24"/>
      <c r="AE345" s="24"/>
      <c r="AF345" s="24"/>
      <c r="AG345" s="24"/>
      <c r="AH345" s="24"/>
      <c r="AI345" s="24"/>
    </row>
    <row r="346" spans="2:35" ht="50.1" customHeight="1" x14ac:dyDescent="0.25">
      <c r="B346" s="27" t="s">
        <v>542</v>
      </c>
      <c r="C346" s="27" t="s">
        <v>510</v>
      </c>
      <c r="D346" s="28" t="s">
        <v>1300</v>
      </c>
      <c r="E346" s="27" t="s">
        <v>0</v>
      </c>
      <c r="F346" s="134"/>
      <c r="G346" s="142"/>
      <c r="H346" s="134"/>
      <c r="I346" s="143">
        <v>1</v>
      </c>
      <c r="J346" s="137">
        <f t="shared" si="22"/>
        <v>0</v>
      </c>
      <c r="K346" s="138">
        <f t="shared" si="23"/>
        <v>0</v>
      </c>
      <c r="L346" s="139"/>
      <c r="M346" s="129">
        <f t="shared" si="21"/>
        <v>1</v>
      </c>
      <c r="N346" s="129">
        <f t="shared" si="24"/>
        <v>0</v>
      </c>
      <c r="O346" s="24"/>
      <c r="P346" s="24"/>
      <c r="Q346" s="24"/>
      <c r="R346" s="24"/>
      <c r="S346" s="24"/>
      <c r="T346" s="24"/>
      <c r="U346" s="24"/>
      <c r="V346" s="24"/>
      <c r="W346" s="24"/>
      <c r="X346" s="24"/>
      <c r="Y346" s="24"/>
      <c r="Z346" s="24"/>
      <c r="AA346" s="24"/>
      <c r="AB346" s="24"/>
      <c r="AC346" s="24"/>
      <c r="AD346" s="24"/>
      <c r="AE346" s="24"/>
      <c r="AF346" s="24"/>
      <c r="AG346" s="24"/>
      <c r="AH346" s="24"/>
      <c r="AI346" s="24"/>
    </row>
    <row r="347" spans="2:35" ht="50.1" customHeight="1" x14ac:dyDescent="0.25">
      <c r="B347" s="27" t="s">
        <v>543</v>
      </c>
      <c r="C347" s="27" t="s">
        <v>510</v>
      </c>
      <c r="D347" s="28" t="s">
        <v>544</v>
      </c>
      <c r="E347" s="27" t="s">
        <v>1377</v>
      </c>
      <c r="F347" s="134"/>
      <c r="G347" s="140">
        <v>7.2129221732745963</v>
      </c>
      <c r="H347" s="134"/>
      <c r="I347" s="143">
        <v>1</v>
      </c>
      <c r="J347" s="137">
        <f t="shared" si="22"/>
        <v>0</v>
      </c>
      <c r="K347" s="138">
        <f t="shared" si="23"/>
        <v>0</v>
      </c>
      <c r="L347" s="139"/>
      <c r="M347" s="141">
        <f>IF(OR(F347="Ja",F347="Nej"),0,1)</f>
        <v>1</v>
      </c>
      <c r="N347" s="129">
        <f t="shared" si="24"/>
        <v>0</v>
      </c>
      <c r="O347" s="24"/>
      <c r="P347" s="24"/>
      <c r="Q347" s="24"/>
      <c r="R347" s="24"/>
      <c r="S347" s="24"/>
      <c r="T347" s="24"/>
      <c r="U347" s="24"/>
      <c r="V347" s="24"/>
      <c r="W347" s="24"/>
      <c r="X347" s="24"/>
      <c r="Y347" s="24"/>
      <c r="Z347" s="24"/>
      <c r="AA347" s="24"/>
      <c r="AB347" s="24"/>
      <c r="AC347" s="24"/>
      <c r="AD347" s="24"/>
      <c r="AE347" s="24"/>
      <c r="AF347" s="24"/>
      <c r="AG347" s="24"/>
      <c r="AH347" s="24"/>
      <c r="AI347" s="24"/>
    </row>
    <row r="348" spans="2:35" ht="50.1" customHeight="1" x14ac:dyDescent="0.25">
      <c r="B348" s="27" t="s">
        <v>545</v>
      </c>
      <c r="C348" s="27" t="s">
        <v>510</v>
      </c>
      <c r="D348" s="28" t="s">
        <v>546</v>
      </c>
      <c r="E348" s="27" t="s">
        <v>0</v>
      </c>
      <c r="F348" s="134"/>
      <c r="G348" s="142"/>
      <c r="H348" s="134"/>
      <c r="I348" s="143">
        <v>1</v>
      </c>
      <c r="J348" s="137">
        <f t="shared" si="22"/>
        <v>0</v>
      </c>
      <c r="K348" s="138">
        <f t="shared" si="23"/>
        <v>0</v>
      </c>
      <c r="L348" s="139"/>
      <c r="M348" s="129">
        <f t="shared" si="21"/>
        <v>1</v>
      </c>
      <c r="N348" s="129">
        <f t="shared" si="24"/>
        <v>0</v>
      </c>
      <c r="O348" s="24"/>
      <c r="P348" s="24"/>
      <c r="Q348" s="24"/>
      <c r="R348" s="24"/>
      <c r="S348" s="24"/>
      <c r="T348" s="24"/>
      <c r="U348" s="24"/>
      <c r="V348" s="24"/>
      <c r="W348" s="24"/>
      <c r="X348" s="24"/>
      <c r="Y348" s="24"/>
      <c r="Z348" s="24"/>
      <c r="AA348" s="24"/>
      <c r="AB348" s="24"/>
      <c r="AC348" s="24"/>
      <c r="AD348" s="24"/>
      <c r="AE348" s="24"/>
      <c r="AF348" s="24"/>
      <c r="AG348" s="24"/>
      <c r="AH348" s="24"/>
      <c r="AI348" s="24"/>
    </row>
    <row r="349" spans="2:35" ht="66" customHeight="1" x14ac:dyDescent="0.25">
      <c r="B349" s="27" t="s">
        <v>547</v>
      </c>
      <c r="C349" s="27" t="s">
        <v>510</v>
      </c>
      <c r="D349" s="28" t="s">
        <v>1301</v>
      </c>
      <c r="E349" s="27" t="s">
        <v>1377</v>
      </c>
      <c r="F349" s="134"/>
      <c r="G349" s="174">
        <v>14.425844346549193</v>
      </c>
      <c r="H349" s="134"/>
      <c r="I349" s="143">
        <v>1</v>
      </c>
      <c r="J349" s="137">
        <f t="shared" si="22"/>
        <v>0</v>
      </c>
      <c r="K349" s="138">
        <f t="shared" si="23"/>
        <v>0</v>
      </c>
      <c r="L349" s="139"/>
      <c r="M349" s="141">
        <f>IF(OR(F349="Ja",F349="Nej"),0,1)</f>
        <v>1</v>
      </c>
      <c r="N349" s="129">
        <f t="shared" si="24"/>
        <v>0</v>
      </c>
      <c r="O349" s="24"/>
      <c r="P349" s="24"/>
      <c r="Q349" s="24"/>
      <c r="R349" s="24"/>
      <c r="S349" s="24"/>
      <c r="T349" s="24"/>
      <c r="U349" s="24"/>
      <c r="V349" s="24"/>
      <c r="W349" s="24"/>
      <c r="X349" s="24"/>
      <c r="Y349" s="24"/>
      <c r="Z349" s="24"/>
      <c r="AA349" s="24"/>
      <c r="AB349" s="24"/>
      <c r="AC349" s="24"/>
      <c r="AD349" s="24"/>
      <c r="AE349" s="24"/>
      <c r="AF349" s="24"/>
      <c r="AG349" s="24"/>
      <c r="AH349" s="24"/>
      <c r="AI349" s="24"/>
    </row>
    <row r="350" spans="2:35" ht="50.1" customHeight="1" x14ac:dyDescent="0.25">
      <c r="B350" s="27" t="s">
        <v>548</v>
      </c>
      <c r="C350" s="27" t="s">
        <v>510</v>
      </c>
      <c r="D350" s="28" t="s">
        <v>549</v>
      </c>
      <c r="E350" s="27" t="s">
        <v>0</v>
      </c>
      <c r="F350" s="134"/>
      <c r="G350" s="142"/>
      <c r="H350" s="134"/>
      <c r="I350" s="143">
        <v>1</v>
      </c>
      <c r="J350" s="137">
        <f t="shared" si="22"/>
        <v>0</v>
      </c>
      <c r="K350" s="138">
        <f t="shared" si="23"/>
        <v>0</v>
      </c>
      <c r="L350" s="139"/>
      <c r="M350" s="129">
        <f t="shared" si="21"/>
        <v>1</v>
      </c>
      <c r="N350" s="129">
        <f t="shared" si="24"/>
        <v>0</v>
      </c>
      <c r="O350" s="24"/>
      <c r="P350" s="24"/>
      <c r="Q350" s="24"/>
      <c r="R350" s="24"/>
      <c r="S350" s="24"/>
      <c r="T350" s="24"/>
      <c r="U350" s="24"/>
      <c r="V350" s="24"/>
      <c r="W350" s="24"/>
      <c r="X350" s="24"/>
      <c r="Y350" s="24"/>
      <c r="Z350" s="24"/>
      <c r="AA350" s="24"/>
      <c r="AB350" s="24"/>
      <c r="AC350" s="24"/>
      <c r="AD350" s="24"/>
      <c r="AE350" s="24"/>
      <c r="AF350" s="24"/>
      <c r="AG350" s="24"/>
      <c r="AH350" s="24"/>
      <c r="AI350" s="24"/>
    </row>
    <row r="351" spans="2:35" ht="50.1" customHeight="1" x14ac:dyDescent="0.25">
      <c r="B351" s="27" t="s">
        <v>550</v>
      </c>
      <c r="C351" s="27" t="s">
        <v>510</v>
      </c>
      <c r="D351" s="28" t="s">
        <v>551</v>
      </c>
      <c r="E351" s="27" t="s">
        <v>0</v>
      </c>
      <c r="F351" s="134"/>
      <c r="G351" s="142"/>
      <c r="H351" s="134"/>
      <c r="I351" s="143">
        <v>1</v>
      </c>
      <c r="J351" s="137">
        <f t="shared" si="22"/>
        <v>0</v>
      </c>
      <c r="K351" s="138">
        <f t="shared" si="23"/>
        <v>0</v>
      </c>
      <c r="L351" s="139"/>
      <c r="M351" s="129">
        <f t="shared" si="21"/>
        <v>1</v>
      </c>
      <c r="N351" s="129">
        <f t="shared" si="24"/>
        <v>0</v>
      </c>
      <c r="O351" s="24"/>
      <c r="P351" s="24"/>
      <c r="Q351" s="24"/>
      <c r="R351" s="24"/>
      <c r="S351" s="24"/>
      <c r="T351" s="24"/>
      <c r="U351" s="24"/>
      <c r="V351" s="24"/>
      <c r="W351" s="24"/>
      <c r="X351" s="24"/>
      <c r="Y351" s="24"/>
      <c r="Z351" s="24"/>
      <c r="AA351" s="24"/>
      <c r="AB351" s="24"/>
      <c r="AC351" s="24"/>
      <c r="AD351" s="24"/>
      <c r="AE351" s="24"/>
      <c r="AF351" s="24"/>
      <c r="AG351" s="24"/>
      <c r="AH351" s="24"/>
      <c r="AI351" s="24"/>
    </row>
    <row r="352" spans="2:35" ht="50.1" customHeight="1" x14ac:dyDescent="0.25">
      <c r="B352" s="27" t="s">
        <v>552</v>
      </c>
      <c r="C352" s="27" t="s">
        <v>510</v>
      </c>
      <c r="D352" s="28" t="s">
        <v>553</v>
      </c>
      <c r="E352" s="27" t="s">
        <v>0</v>
      </c>
      <c r="F352" s="134"/>
      <c r="G352" s="142"/>
      <c r="H352" s="134"/>
      <c r="I352" s="143">
        <v>1</v>
      </c>
      <c r="J352" s="137">
        <f t="shared" si="22"/>
        <v>0</v>
      </c>
      <c r="K352" s="138">
        <f t="shared" si="23"/>
        <v>0</v>
      </c>
      <c r="L352" s="139"/>
      <c r="M352" s="129">
        <f t="shared" si="21"/>
        <v>1</v>
      </c>
      <c r="N352" s="129">
        <f t="shared" si="24"/>
        <v>0</v>
      </c>
      <c r="O352" s="24"/>
      <c r="P352" s="24"/>
      <c r="Q352" s="24"/>
      <c r="R352" s="24"/>
      <c r="S352" s="24"/>
      <c r="T352" s="24"/>
      <c r="U352" s="24"/>
      <c r="V352" s="24"/>
      <c r="W352" s="24"/>
      <c r="X352" s="24"/>
      <c r="Y352" s="24"/>
      <c r="Z352" s="24"/>
      <c r="AA352" s="24"/>
      <c r="AB352" s="24"/>
      <c r="AC352" s="24"/>
      <c r="AD352" s="24"/>
      <c r="AE352" s="24"/>
      <c r="AF352" s="24"/>
      <c r="AG352" s="24"/>
      <c r="AH352" s="24"/>
      <c r="AI352" s="24"/>
    </row>
    <row r="353" spans="2:35" ht="75.75" customHeight="1" x14ac:dyDescent="0.25">
      <c r="B353" s="27" t="s">
        <v>554</v>
      </c>
      <c r="C353" s="27" t="s">
        <v>510</v>
      </c>
      <c r="D353" s="28" t="s">
        <v>555</v>
      </c>
      <c r="E353" s="27" t="s">
        <v>0</v>
      </c>
      <c r="F353" s="134"/>
      <c r="G353" s="142"/>
      <c r="H353" s="134"/>
      <c r="I353" s="143">
        <v>1</v>
      </c>
      <c r="J353" s="137">
        <f t="shared" si="22"/>
        <v>0</v>
      </c>
      <c r="K353" s="138">
        <f t="shared" si="23"/>
        <v>0</v>
      </c>
      <c r="L353" s="139"/>
      <c r="M353" s="129">
        <f t="shared" si="21"/>
        <v>1</v>
      </c>
      <c r="N353" s="129">
        <f t="shared" si="24"/>
        <v>0</v>
      </c>
      <c r="O353" s="24"/>
      <c r="P353" s="24"/>
      <c r="Q353" s="24"/>
      <c r="R353" s="24"/>
      <c r="S353" s="24"/>
      <c r="T353" s="24"/>
      <c r="U353" s="24"/>
      <c r="V353" s="24"/>
      <c r="W353" s="24"/>
      <c r="X353" s="24"/>
      <c r="Y353" s="24"/>
      <c r="Z353" s="24"/>
      <c r="AA353" s="24"/>
      <c r="AB353" s="24"/>
      <c r="AC353" s="24"/>
      <c r="AD353" s="24"/>
      <c r="AE353" s="24"/>
      <c r="AF353" s="24"/>
      <c r="AG353" s="24"/>
      <c r="AH353" s="24"/>
      <c r="AI353" s="24"/>
    </row>
    <row r="354" spans="2:35" ht="81" customHeight="1" x14ac:dyDescent="0.25">
      <c r="B354" s="27" t="s">
        <v>556</v>
      </c>
      <c r="C354" s="27" t="s">
        <v>510</v>
      </c>
      <c r="D354" s="28" t="s">
        <v>557</v>
      </c>
      <c r="E354" s="27" t="s">
        <v>0</v>
      </c>
      <c r="F354" s="134"/>
      <c r="G354" s="142"/>
      <c r="H354" s="134"/>
      <c r="I354" s="143">
        <v>1</v>
      </c>
      <c r="J354" s="137">
        <f t="shared" si="22"/>
        <v>0</v>
      </c>
      <c r="K354" s="138">
        <f t="shared" si="23"/>
        <v>0</v>
      </c>
      <c r="L354" s="139"/>
      <c r="M354" s="129">
        <f t="shared" si="21"/>
        <v>1</v>
      </c>
      <c r="N354" s="129">
        <f t="shared" si="24"/>
        <v>0</v>
      </c>
      <c r="O354" s="24"/>
      <c r="P354" s="24"/>
      <c r="Q354" s="24"/>
      <c r="R354" s="24"/>
      <c r="S354" s="24"/>
      <c r="T354" s="24"/>
      <c r="U354" s="24"/>
      <c r="V354" s="24"/>
      <c r="W354" s="24"/>
      <c r="X354" s="24"/>
      <c r="Y354" s="24"/>
      <c r="Z354" s="24"/>
      <c r="AA354" s="24"/>
      <c r="AB354" s="24"/>
      <c r="AC354" s="24"/>
      <c r="AD354" s="24"/>
      <c r="AE354" s="24"/>
      <c r="AF354" s="24"/>
      <c r="AG354" s="24"/>
      <c r="AH354" s="24"/>
      <c r="AI354" s="24"/>
    </row>
    <row r="355" spans="2:35" ht="50.1" customHeight="1" x14ac:dyDescent="0.25">
      <c r="B355" s="27" t="s">
        <v>558</v>
      </c>
      <c r="C355" s="27" t="s">
        <v>510</v>
      </c>
      <c r="D355" s="28" t="s">
        <v>1352</v>
      </c>
      <c r="E355" s="27" t="s">
        <v>0</v>
      </c>
      <c r="F355" s="134"/>
      <c r="G355" s="142"/>
      <c r="H355" s="134"/>
      <c r="I355" s="143">
        <v>1</v>
      </c>
      <c r="J355" s="137">
        <f t="shared" si="22"/>
        <v>0</v>
      </c>
      <c r="K355" s="138">
        <f t="shared" si="23"/>
        <v>0</v>
      </c>
      <c r="L355" s="139"/>
      <c r="M355" s="129">
        <f t="shared" si="21"/>
        <v>1</v>
      </c>
      <c r="N355" s="129">
        <f t="shared" si="24"/>
        <v>0</v>
      </c>
      <c r="O355" s="24"/>
      <c r="P355" s="24"/>
      <c r="Q355" s="24"/>
      <c r="R355" s="24"/>
      <c r="S355" s="24"/>
      <c r="T355" s="24"/>
      <c r="U355" s="24"/>
      <c r="V355" s="24"/>
      <c r="W355" s="24"/>
      <c r="X355" s="24"/>
      <c r="Y355" s="24"/>
      <c r="Z355" s="24"/>
      <c r="AA355" s="24"/>
      <c r="AB355" s="24"/>
      <c r="AC355" s="24"/>
      <c r="AD355" s="24"/>
      <c r="AE355" s="24"/>
      <c r="AF355" s="24"/>
      <c r="AG355" s="24"/>
      <c r="AH355" s="24"/>
      <c r="AI355" s="24"/>
    </row>
    <row r="356" spans="2:35" ht="74.25" customHeight="1" x14ac:dyDescent="0.25">
      <c r="B356" s="27" t="s">
        <v>559</v>
      </c>
      <c r="C356" s="27" t="s">
        <v>510</v>
      </c>
      <c r="D356" s="28" t="s">
        <v>1302</v>
      </c>
      <c r="E356" s="27" t="s">
        <v>0</v>
      </c>
      <c r="F356" s="134"/>
      <c r="G356" s="142"/>
      <c r="H356" s="134"/>
      <c r="I356" s="143">
        <v>1</v>
      </c>
      <c r="J356" s="137">
        <f t="shared" si="22"/>
        <v>0</v>
      </c>
      <c r="K356" s="138">
        <f t="shared" si="23"/>
        <v>0</v>
      </c>
      <c r="L356" s="139"/>
      <c r="M356" s="129">
        <f t="shared" si="21"/>
        <v>1</v>
      </c>
      <c r="N356" s="129">
        <f t="shared" si="24"/>
        <v>0</v>
      </c>
      <c r="O356" s="24"/>
      <c r="P356" s="24"/>
      <c r="Q356" s="24"/>
      <c r="R356" s="24"/>
      <c r="S356" s="24"/>
      <c r="T356" s="24"/>
      <c r="U356" s="24"/>
      <c r="V356" s="24"/>
      <c r="W356" s="24"/>
      <c r="X356" s="24"/>
      <c r="Y356" s="24"/>
      <c r="Z356" s="24"/>
      <c r="AA356" s="24"/>
      <c r="AB356" s="24"/>
      <c r="AC356" s="24"/>
      <c r="AD356" s="24"/>
      <c r="AE356" s="24"/>
      <c r="AF356" s="24"/>
      <c r="AG356" s="24"/>
      <c r="AH356" s="24"/>
      <c r="AI356" s="24"/>
    </row>
    <row r="357" spans="2:35" ht="67.5" customHeight="1" x14ac:dyDescent="0.25">
      <c r="B357" s="27" t="s">
        <v>560</v>
      </c>
      <c r="C357" s="27" t="s">
        <v>510</v>
      </c>
      <c r="D357" s="28" t="s">
        <v>561</v>
      </c>
      <c r="E357" s="27" t="s">
        <v>1377</v>
      </c>
      <c r="F357" s="134"/>
      <c r="G357" s="140">
        <v>7.2129221732745963</v>
      </c>
      <c r="H357" s="134"/>
      <c r="I357" s="143">
        <v>1</v>
      </c>
      <c r="J357" s="137">
        <f t="shared" si="22"/>
        <v>0</v>
      </c>
      <c r="K357" s="138">
        <f t="shared" si="23"/>
        <v>0</v>
      </c>
      <c r="L357" s="139"/>
      <c r="M357" s="141">
        <f>IF(OR(F357="Ja",F357="Nej"),0,1)</f>
        <v>1</v>
      </c>
      <c r="N357" s="129">
        <f t="shared" si="24"/>
        <v>0</v>
      </c>
      <c r="O357" s="24"/>
      <c r="P357" s="24"/>
      <c r="Q357" s="24"/>
      <c r="R357" s="24"/>
      <c r="S357" s="24"/>
      <c r="T357" s="24"/>
      <c r="U357" s="24"/>
      <c r="V357" s="24"/>
      <c r="W357" s="24"/>
      <c r="X357" s="24"/>
      <c r="Y357" s="24"/>
      <c r="Z357" s="24"/>
      <c r="AA357" s="24"/>
      <c r="AB357" s="24"/>
      <c r="AC357" s="24"/>
      <c r="AD357" s="24"/>
      <c r="AE357" s="24"/>
      <c r="AF357" s="24"/>
      <c r="AG357" s="24"/>
      <c r="AH357" s="24"/>
      <c r="AI357" s="24"/>
    </row>
    <row r="358" spans="2:35" ht="50.1" customHeight="1" x14ac:dyDescent="0.25">
      <c r="B358" s="27" t="s">
        <v>562</v>
      </c>
      <c r="C358" s="27" t="s">
        <v>510</v>
      </c>
      <c r="D358" s="28" t="s">
        <v>563</v>
      </c>
      <c r="E358" s="27" t="s">
        <v>0</v>
      </c>
      <c r="F358" s="134"/>
      <c r="G358" s="142"/>
      <c r="H358" s="134"/>
      <c r="I358" s="143">
        <v>1</v>
      </c>
      <c r="J358" s="137">
        <f t="shared" si="22"/>
        <v>0</v>
      </c>
      <c r="K358" s="138">
        <f t="shared" si="23"/>
        <v>0</v>
      </c>
      <c r="L358" s="139"/>
      <c r="M358" s="129">
        <f t="shared" si="21"/>
        <v>1</v>
      </c>
      <c r="N358" s="129">
        <f t="shared" si="24"/>
        <v>0</v>
      </c>
      <c r="O358" s="24"/>
      <c r="P358" s="24"/>
      <c r="Q358" s="24"/>
      <c r="R358" s="24"/>
      <c r="S358" s="24"/>
      <c r="T358" s="24"/>
      <c r="U358" s="24"/>
      <c r="V358" s="24"/>
      <c r="W358" s="24"/>
      <c r="X358" s="24"/>
      <c r="Y358" s="24"/>
      <c r="Z358" s="24"/>
      <c r="AA358" s="24"/>
      <c r="AB358" s="24"/>
      <c r="AC358" s="24"/>
      <c r="AD358" s="24"/>
      <c r="AE358" s="24"/>
      <c r="AF358" s="24"/>
      <c r="AG358" s="24"/>
      <c r="AH358" s="24"/>
      <c r="AI358" s="24"/>
    </row>
    <row r="359" spans="2:35" ht="50.1" customHeight="1" x14ac:dyDescent="0.25">
      <c r="B359" s="27" t="s">
        <v>564</v>
      </c>
      <c r="C359" s="27" t="s">
        <v>510</v>
      </c>
      <c r="D359" s="28" t="s">
        <v>382</v>
      </c>
      <c r="E359" s="27" t="s">
        <v>0</v>
      </c>
      <c r="F359" s="134"/>
      <c r="G359" s="142"/>
      <c r="H359" s="134"/>
      <c r="I359" s="143">
        <v>1</v>
      </c>
      <c r="J359" s="137">
        <f t="shared" si="22"/>
        <v>0</v>
      </c>
      <c r="K359" s="138">
        <f t="shared" si="23"/>
        <v>0</v>
      </c>
      <c r="L359" s="139"/>
      <c r="M359" s="129">
        <f t="shared" si="21"/>
        <v>1</v>
      </c>
      <c r="N359" s="129">
        <f t="shared" si="24"/>
        <v>0</v>
      </c>
      <c r="O359" s="24"/>
      <c r="P359" s="24"/>
      <c r="Q359" s="24"/>
      <c r="R359" s="24"/>
      <c r="S359" s="24"/>
      <c r="T359" s="24"/>
      <c r="U359" s="24"/>
      <c r="V359" s="24"/>
      <c r="W359" s="24"/>
      <c r="X359" s="24"/>
      <c r="Y359" s="24"/>
      <c r="Z359" s="24"/>
      <c r="AA359" s="24"/>
      <c r="AB359" s="24"/>
      <c r="AC359" s="24"/>
      <c r="AD359" s="24"/>
      <c r="AE359" s="24"/>
      <c r="AF359" s="24"/>
      <c r="AG359" s="24"/>
      <c r="AH359" s="24"/>
      <c r="AI359" s="24"/>
    </row>
    <row r="360" spans="2:35" ht="50.1" customHeight="1" x14ac:dyDescent="0.25">
      <c r="B360" s="27" t="s">
        <v>565</v>
      </c>
      <c r="C360" s="27" t="s">
        <v>510</v>
      </c>
      <c r="D360" s="28" t="s">
        <v>1324</v>
      </c>
      <c r="E360" s="27" t="s">
        <v>0</v>
      </c>
      <c r="F360" s="134"/>
      <c r="G360" s="142"/>
      <c r="H360" s="134"/>
      <c r="I360" s="143">
        <v>1</v>
      </c>
      <c r="J360" s="137">
        <f t="shared" si="22"/>
        <v>0</v>
      </c>
      <c r="K360" s="138">
        <f t="shared" si="23"/>
        <v>0</v>
      </c>
      <c r="L360" s="139"/>
      <c r="M360" s="129">
        <f t="shared" si="21"/>
        <v>1</v>
      </c>
      <c r="N360" s="129">
        <f t="shared" si="24"/>
        <v>0</v>
      </c>
      <c r="O360" s="24"/>
      <c r="P360" s="24"/>
      <c r="Q360" s="24"/>
      <c r="R360" s="24"/>
      <c r="S360" s="24"/>
      <c r="T360" s="24"/>
      <c r="U360" s="24"/>
      <c r="V360" s="24"/>
      <c r="W360" s="24"/>
      <c r="X360" s="24"/>
      <c r="Y360" s="24"/>
      <c r="Z360" s="24"/>
      <c r="AA360" s="24"/>
      <c r="AB360" s="24"/>
      <c r="AC360" s="24"/>
      <c r="AD360" s="24"/>
      <c r="AE360" s="24"/>
      <c r="AF360" s="24"/>
      <c r="AG360" s="24"/>
      <c r="AH360" s="24"/>
      <c r="AI360" s="24"/>
    </row>
    <row r="361" spans="2:35" ht="50.1" customHeight="1" x14ac:dyDescent="0.25">
      <c r="B361" s="27" t="s">
        <v>566</v>
      </c>
      <c r="C361" s="27" t="s">
        <v>510</v>
      </c>
      <c r="D361" s="28" t="s">
        <v>567</v>
      </c>
      <c r="E361" s="27" t="s">
        <v>0</v>
      </c>
      <c r="F361" s="134"/>
      <c r="G361" s="142"/>
      <c r="H361" s="134"/>
      <c r="I361" s="143">
        <v>1</v>
      </c>
      <c r="J361" s="137">
        <f t="shared" si="22"/>
        <v>0</v>
      </c>
      <c r="K361" s="138">
        <f t="shared" si="23"/>
        <v>0</v>
      </c>
      <c r="L361" s="139"/>
      <c r="M361" s="129">
        <f t="shared" si="21"/>
        <v>1</v>
      </c>
      <c r="N361" s="129">
        <f t="shared" si="24"/>
        <v>0</v>
      </c>
      <c r="O361" s="24"/>
      <c r="P361" s="24"/>
      <c r="Q361" s="24"/>
      <c r="R361" s="24"/>
      <c r="S361" s="24"/>
      <c r="T361" s="24"/>
      <c r="U361" s="24"/>
      <c r="V361" s="24"/>
      <c r="W361" s="24"/>
      <c r="X361" s="24"/>
      <c r="Y361" s="24"/>
      <c r="Z361" s="24"/>
      <c r="AA361" s="24"/>
      <c r="AB361" s="24"/>
      <c r="AC361" s="24"/>
      <c r="AD361" s="24"/>
      <c r="AE361" s="24"/>
      <c r="AF361" s="24"/>
      <c r="AG361" s="24"/>
      <c r="AH361" s="24"/>
      <c r="AI361" s="24"/>
    </row>
    <row r="362" spans="2:35" ht="81" customHeight="1" x14ac:dyDescent="0.25">
      <c r="B362" s="27" t="s">
        <v>568</v>
      </c>
      <c r="C362" s="27" t="s">
        <v>510</v>
      </c>
      <c r="D362" s="28" t="s">
        <v>569</v>
      </c>
      <c r="E362" s="27" t="s">
        <v>1377</v>
      </c>
      <c r="F362" s="134"/>
      <c r="G362" s="140">
        <v>7.2129221732745963</v>
      </c>
      <c r="H362" s="134"/>
      <c r="I362" s="143">
        <v>1</v>
      </c>
      <c r="J362" s="137">
        <f t="shared" si="22"/>
        <v>0</v>
      </c>
      <c r="K362" s="138">
        <f t="shared" si="23"/>
        <v>0</v>
      </c>
      <c r="L362" s="139"/>
      <c r="M362" s="141">
        <f>IF(OR(F362="Ja",F362="Nej"),0,1)</f>
        <v>1</v>
      </c>
      <c r="N362" s="129">
        <f t="shared" si="24"/>
        <v>0</v>
      </c>
      <c r="O362" s="24"/>
      <c r="P362" s="24"/>
      <c r="Q362" s="24"/>
      <c r="R362" s="24"/>
      <c r="S362" s="24"/>
      <c r="T362" s="24"/>
      <c r="U362" s="24"/>
      <c r="V362" s="24"/>
      <c r="W362" s="24"/>
      <c r="X362" s="24"/>
      <c r="Y362" s="24"/>
      <c r="Z362" s="24"/>
      <c r="AA362" s="24"/>
      <c r="AB362" s="24"/>
      <c r="AC362" s="24"/>
      <c r="AD362" s="24"/>
      <c r="AE362" s="24"/>
      <c r="AF362" s="24"/>
      <c r="AG362" s="24"/>
      <c r="AH362" s="24"/>
      <c r="AI362" s="24"/>
    </row>
    <row r="363" spans="2:35" ht="87.75" customHeight="1" x14ac:dyDescent="0.25">
      <c r="B363" s="27" t="s">
        <v>570</v>
      </c>
      <c r="C363" s="27" t="s">
        <v>510</v>
      </c>
      <c r="D363" s="28" t="s">
        <v>571</v>
      </c>
      <c r="E363" s="27" t="s">
        <v>1377</v>
      </c>
      <c r="F363" s="134"/>
      <c r="G363" s="174">
        <v>14.425844346549193</v>
      </c>
      <c r="H363" s="134"/>
      <c r="I363" s="143">
        <v>1</v>
      </c>
      <c r="J363" s="137">
        <f t="shared" si="22"/>
        <v>0</v>
      </c>
      <c r="K363" s="138">
        <f t="shared" si="23"/>
        <v>0</v>
      </c>
      <c r="L363" s="139"/>
      <c r="M363" s="141">
        <f>IF(OR(F363="Ja",F363="Nej"),0,1)</f>
        <v>1</v>
      </c>
      <c r="N363" s="129">
        <f t="shared" si="24"/>
        <v>0</v>
      </c>
      <c r="O363" s="24"/>
      <c r="P363" s="24"/>
      <c r="Q363" s="24"/>
      <c r="R363" s="24"/>
      <c r="S363" s="24"/>
      <c r="T363" s="24"/>
      <c r="U363" s="24"/>
      <c r="V363" s="24"/>
      <c r="W363" s="24"/>
      <c r="X363" s="24"/>
      <c r="Y363" s="24"/>
      <c r="Z363" s="24"/>
      <c r="AA363" s="24"/>
      <c r="AB363" s="24"/>
      <c r="AC363" s="24"/>
      <c r="AD363" s="24"/>
      <c r="AE363" s="24"/>
      <c r="AF363" s="24"/>
      <c r="AG363" s="24"/>
      <c r="AH363" s="24"/>
      <c r="AI363" s="24"/>
    </row>
    <row r="364" spans="2:35" ht="90" customHeight="1" thickBot="1" x14ac:dyDescent="0.3">
      <c r="B364" s="29" t="s">
        <v>572</v>
      </c>
      <c r="C364" s="29" t="s">
        <v>510</v>
      </c>
      <c r="D364" s="30" t="s">
        <v>573</v>
      </c>
      <c r="E364" s="29" t="s">
        <v>0</v>
      </c>
      <c r="F364" s="134"/>
      <c r="G364" s="164"/>
      <c r="H364" s="134"/>
      <c r="I364" s="145">
        <v>1</v>
      </c>
      <c r="J364" s="146">
        <f t="shared" si="22"/>
        <v>0</v>
      </c>
      <c r="K364" s="147">
        <f t="shared" si="23"/>
        <v>0</v>
      </c>
      <c r="L364" s="139"/>
      <c r="M364" s="129">
        <f t="shared" si="21"/>
        <v>1</v>
      </c>
      <c r="N364" s="129">
        <f t="shared" si="24"/>
        <v>0</v>
      </c>
      <c r="O364" s="24"/>
      <c r="P364" s="24"/>
      <c r="Q364" s="24"/>
      <c r="R364" s="24"/>
      <c r="S364" s="24"/>
      <c r="T364" s="24"/>
      <c r="U364" s="24"/>
      <c r="V364" s="24"/>
      <c r="W364" s="24"/>
      <c r="X364" s="24"/>
      <c r="Y364" s="24"/>
      <c r="Z364" s="24"/>
      <c r="AA364" s="24"/>
      <c r="AB364" s="24"/>
      <c r="AC364" s="24"/>
      <c r="AD364" s="24"/>
      <c r="AE364" s="24"/>
      <c r="AF364" s="24"/>
      <c r="AG364" s="24"/>
      <c r="AH364" s="24"/>
      <c r="AI364" s="24"/>
    </row>
    <row r="365" spans="2:35" ht="44.25" customHeight="1" thickBot="1" x14ac:dyDescent="0.3">
      <c r="B365" s="460" t="s">
        <v>576</v>
      </c>
      <c r="C365" s="461"/>
      <c r="D365" s="460" t="s">
        <v>577</v>
      </c>
      <c r="E365" s="459"/>
      <c r="F365" s="459"/>
      <c r="G365" s="459"/>
      <c r="H365" s="459"/>
      <c r="I365" s="461"/>
      <c r="J365" s="178" t="s">
        <v>1277</v>
      </c>
      <c r="K365" s="178" t="s">
        <v>1277</v>
      </c>
      <c r="L365" s="139"/>
      <c r="M365" s="129"/>
      <c r="N365" s="129"/>
      <c r="O365" s="24"/>
      <c r="P365" s="24"/>
      <c r="Q365" s="24"/>
      <c r="R365" s="24"/>
      <c r="S365" s="24"/>
      <c r="T365" s="24"/>
      <c r="U365" s="24"/>
      <c r="V365" s="24"/>
      <c r="W365" s="24"/>
      <c r="X365" s="24"/>
      <c r="Y365" s="24"/>
      <c r="Z365" s="24"/>
      <c r="AA365" s="24"/>
      <c r="AB365" s="24"/>
      <c r="AC365" s="24"/>
      <c r="AD365" s="24"/>
      <c r="AE365" s="24"/>
      <c r="AF365" s="24"/>
      <c r="AG365" s="24"/>
      <c r="AH365" s="24"/>
      <c r="AI365" s="24"/>
    </row>
    <row r="366" spans="2:35" ht="67.5" customHeight="1" x14ac:dyDescent="0.25">
      <c r="B366" s="31" t="s">
        <v>578</v>
      </c>
      <c r="C366" s="150" t="s">
        <v>1449</v>
      </c>
      <c r="D366" s="32" t="s">
        <v>1353</v>
      </c>
      <c r="E366" s="31" t="s">
        <v>1377</v>
      </c>
      <c r="F366" s="134"/>
      <c r="G366" s="177">
        <v>7.2129221732745963</v>
      </c>
      <c r="H366" s="134"/>
      <c r="I366" s="163">
        <v>1</v>
      </c>
      <c r="J366" s="154">
        <f t="shared" si="22"/>
        <v>0</v>
      </c>
      <c r="K366" s="155">
        <f t="shared" si="23"/>
        <v>0</v>
      </c>
      <c r="L366" s="139"/>
      <c r="M366" s="141">
        <f>IF(OR(F366="Ja",F366="Nej"),0,1)</f>
        <v>1</v>
      </c>
      <c r="N366" s="129">
        <f t="shared" si="24"/>
        <v>0</v>
      </c>
      <c r="O366" s="24"/>
      <c r="P366" s="24"/>
      <c r="Q366" s="24"/>
      <c r="R366" s="24"/>
      <c r="S366" s="24"/>
      <c r="T366" s="24"/>
      <c r="U366" s="24"/>
      <c r="V366" s="24"/>
      <c r="W366" s="24"/>
      <c r="X366" s="24"/>
      <c r="Y366" s="24"/>
      <c r="Z366" s="24"/>
      <c r="AA366" s="24"/>
      <c r="AB366" s="24"/>
      <c r="AC366" s="24"/>
      <c r="AD366" s="24"/>
      <c r="AE366" s="24"/>
      <c r="AF366" s="24"/>
      <c r="AG366" s="24"/>
      <c r="AH366" s="24"/>
      <c r="AI366" s="24"/>
    </row>
    <row r="367" spans="2:35" ht="92.25" customHeight="1" x14ac:dyDescent="0.25">
      <c r="B367" s="27" t="s">
        <v>579</v>
      </c>
      <c r="C367" s="150" t="s">
        <v>1449</v>
      </c>
      <c r="D367" s="28" t="s">
        <v>1303</v>
      </c>
      <c r="E367" s="27" t="s">
        <v>0</v>
      </c>
      <c r="F367" s="134"/>
      <c r="G367" s="142"/>
      <c r="H367" s="134"/>
      <c r="I367" s="143">
        <v>1</v>
      </c>
      <c r="J367" s="137">
        <f t="shared" si="22"/>
        <v>0</v>
      </c>
      <c r="K367" s="138">
        <f t="shared" si="23"/>
        <v>0</v>
      </c>
      <c r="L367" s="139"/>
      <c r="M367" s="129">
        <f t="shared" si="21"/>
        <v>1</v>
      </c>
      <c r="N367" s="129">
        <f t="shared" si="24"/>
        <v>0</v>
      </c>
      <c r="O367" s="24"/>
      <c r="P367" s="24"/>
      <c r="Q367" s="24"/>
      <c r="R367" s="24"/>
      <c r="S367" s="24"/>
      <c r="T367" s="24"/>
      <c r="U367" s="24"/>
      <c r="V367" s="24"/>
      <c r="W367" s="24"/>
      <c r="X367" s="24"/>
      <c r="Y367" s="24"/>
      <c r="Z367" s="24"/>
      <c r="AA367" s="24"/>
      <c r="AB367" s="24"/>
      <c r="AC367" s="24"/>
      <c r="AD367" s="24"/>
      <c r="AE367" s="24"/>
      <c r="AF367" s="24"/>
      <c r="AG367" s="24"/>
      <c r="AH367" s="24"/>
      <c r="AI367" s="24"/>
    </row>
    <row r="368" spans="2:35" ht="59.25" customHeight="1" x14ac:dyDescent="0.25">
      <c r="B368" s="27" t="s">
        <v>580</v>
      </c>
      <c r="C368" s="150" t="s">
        <v>1449</v>
      </c>
      <c r="D368" s="28" t="s">
        <v>581</v>
      </c>
      <c r="E368" s="27" t="s">
        <v>0</v>
      </c>
      <c r="F368" s="134"/>
      <c r="G368" s="142"/>
      <c r="H368" s="134"/>
      <c r="I368" s="143">
        <v>1</v>
      </c>
      <c r="J368" s="137">
        <f t="shared" si="22"/>
        <v>0</v>
      </c>
      <c r="K368" s="138">
        <f t="shared" si="23"/>
        <v>0</v>
      </c>
      <c r="L368" s="139"/>
      <c r="M368" s="129">
        <f t="shared" si="21"/>
        <v>1</v>
      </c>
      <c r="N368" s="129">
        <f t="shared" si="24"/>
        <v>0</v>
      </c>
      <c r="O368" s="24"/>
      <c r="P368" s="24"/>
      <c r="Q368" s="24"/>
      <c r="R368" s="24"/>
      <c r="S368" s="24"/>
      <c r="T368" s="24"/>
      <c r="U368" s="24"/>
      <c r="V368" s="24"/>
      <c r="W368" s="24"/>
      <c r="X368" s="24"/>
      <c r="Y368" s="24"/>
      <c r="Z368" s="24"/>
      <c r="AA368" s="24"/>
      <c r="AB368" s="24"/>
      <c r="AC368" s="24"/>
      <c r="AD368" s="24"/>
      <c r="AE368" s="24"/>
      <c r="AF368" s="24"/>
      <c r="AG368" s="24"/>
      <c r="AH368" s="24"/>
      <c r="AI368" s="24"/>
    </row>
    <row r="369" spans="2:35" ht="64.5" customHeight="1" x14ac:dyDescent="0.25">
      <c r="B369" s="27" t="s">
        <v>582</v>
      </c>
      <c r="C369" s="150" t="s">
        <v>1449</v>
      </c>
      <c r="D369" s="28" t="s">
        <v>583</v>
      </c>
      <c r="E369" s="27" t="s">
        <v>0</v>
      </c>
      <c r="F369" s="134"/>
      <c r="G369" s="142"/>
      <c r="H369" s="134"/>
      <c r="I369" s="143">
        <v>1</v>
      </c>
      <c r="J369" s="137">
        <f t="shared" si="22"/>
        <v>0</v>
      </c>
      <c r="K369" s="138">
        <f t="shared" si="23"/>
        <v>0</v>
      </c>
      <c r="L369" s="139"/>
      <c r="M369" s="129">
        <f t="shared" si="21"/>
        <v>1</v>
      </c>
      <c r="N369" s="129">
        <f t="shared" si="24"/>
        <v>0</v>
      </c>
      <c r="O369" s="24"/>
      <c r="P369" s="24"/>
      <c r="Q369" s="24"/>
      <c r="R369" s="24"/>
      <c r="S369" s="24"/>
      <c r="T369" s="24"/>
      <c r="U369" s="24"/>
      <c r="V369" s="24"/>
      <c r="W369" s="24"/>
      <c r="X369" s="24"/>
      <c r="Y369" s="24"/>
      <c r="Z369" s="24"/>
      <c r="AA369" s="24"/>
      <c r="AB369" s="24"/>
      <c r="AC369" s="24"/>
      <c r="AD369" s="24"/>
      <c r="AE369" s="24"/>
      <c r="AF369" s="24"/>
      <c r="AG369" s="24"/>
      <c r="AH369" s="24"/>
      <c r="AI369" s="24"/>
    </row>
    <row r="370" spans="2:35" ht="75" customHeight="1" x14ac:dyDescent="0.25">
      <c r="B370" s="27" t="s">
        <v>584</v>
      </c>
      <c r="C370" s="150" t="s">
        <v>1449</v>
      </c>
      <c r="D370" s="28" t="s">
        <v>585</v>
      </c>
      <c r="E370" s="27" t="s">
        <v>0</v>
      </c>
      <c r="F370" s="134"/>
      <c r="G370" s="142"/>
      <c r="H370" s="134"/>
      <c r="I370" s="143">
        <v>1</v>
      </c>
      <c r="J370" s="137">
        <f t="shared" si="22"/>
        <v>0</v>
      </c>
      <c r="K370" s="138">
        <f t="shared" si="23"/>
        <v>0</v>
      </c>
      <c r="L370" s="139"/>
      <c r="M370" s="129">
        <f t="shared" si="21"/>
        <v>1</v>
      </c>
      <c r="N370" s="129">
        <f t="shared" si="24"/>
        <v>0</v>
      </c>
      <c r="O370" s="24"/>
      <c r="P370" s="24"/>
      <c r="Q370" s="24"/>
      <c r="R370" s="24"/>
      <c r="S370" s="24"/>
      <c r="T370" s="24"/>
      <c r="U370" s="24"/>
      <c r="V370" s="24"/>
      <c r="W370" s="24"/>
      <c r="X370" s="24"/>
      <c r="Y370" s="24"/>
      <c r="Z370" s="24"/>
      <c r="AA370" s="24"/>
      <c r="AB370" s="24"/>
      <c r="AC370" s="24"/>
      <c r="AD370" s="24"/>
      <c r="AE370" s="24"/>
      <c r="AF370" s="24"/>
      <c r="AG370" s="24"/>
      <c r="AH370" s="24"/>
      <c r="AI370" s="24"/>
    </row>
    <row r="371" spans="2:35" ht="50.1" customHeight="1" x14ac:dyDescent="0.25">
      <c r="B371" s="27" t="s">
        <v>586</v>
      </c>
      <c r="C371" s="150" t="s">
        <v>1449</v>
      </c>
      <c r="D371" s="28" t="s">
        <v>587</v>
      </c>
      <c r="E371" s="27" t="s">
        <v>0</v>
      </c>
      <c r="F371" s="134"/>
      <c r="G371" s="142"/>
      <c r="H371" s="134"/>
      <c r="I371" s="143">
        <v>1</v>
      </c>
      <c r="J371" s="137">
        <f t="shared" si="22"/>
        <v>0</v>
      </c>
      <c r="K371" s="138">
        <f t="shared" si="23"/>
        <v>0</v>
      </c>
      <c r="L371" s="139"/>
      <c r="M371" s="129">
        <f t="shared" si="21"/>
        <v>1</v>
      </c>
      <c r="N371" s="129">
        <f t="shared" si="24"/>
        <v>0</v>
      </c>
      <c r="O371" s="24"/>
      <c r="P371" s="24"/>
      <c r="Q371" s="24"/>
      <c r="R371" s="24"/>
      <c r="S371" s="24"/>
      <c r="T371" s="24"/>
      <c r="U371" s="24"/>
      <c r="V371" s="24"/>
      <c r="W371" s="24"/>
      <c r="X371" s="24"/>
      <c r="Y371" s="24"/>
      <c r="Z371" s="24"/>
      <c r="AA371" s="24"/>
      <c r="AB371" s="24"/>
      <c r="AC371" s="24"/>
      <c r="AD371" s="24"/>
      <c r="AE371" s="24"/>
      <c r="AF371" s="24"/>
      <c r="AG371" s="24"/>
      <c r="AH371" s="24"/>
      <c r="AI371" s="24"/>
    </row>
    <row r="372" spans="2:35" ht="50.1" customHeight="1" x14ac:dyDescent="0.25">
      <c r="B372" s="27" t="s">
        <v>588</v>
      </c>
      <c r="C372" s="150" t="s">
        <v>1449</v>
      </c>
      <c r="D372" s="28" t="s">
        <v>589</v>
      </c>
      <c r="E372" s="27" t="s">
        <v>0</v>
      </c>
      <c r="F372" s="134"/>
      <c r="G372" s="142"/>
      <c r="H372" s="134"/>
      <c r="I372" s="143">
        <v>1</v>
      </c>
      <c r="J372" s="137">
        <f t="shared" si="22"/>
        <v>0</v>
      </c>
      <c r="K372" s="138">
        <f t="shared" si="23"/>
        <v>0</v>
      </c>
      <c r="L372" s="139"/>
      <c r="M372" s="129">
        <f t="shared" si="21"/>
        <v>1</v>
      </c>
      <c r="N372" s="129">
        <f t="shared" si="24"/>
        <v>0</v>
      </c>
      <c r="O372" s="24"/>
      <c r="P372" s="24"/>
      <c r="Q372" s="24"/>
      <c r="R372" s="24"/>
      <c r="S372" s="24"/>
      <c r="T372" s="24"/>
      <c r="U372" s="24"/>
      <c r="V372" s="24"/>
      <c r="W372" s="24"/>
      <c r="X372" s="24"/>
      <c r="Y372" s="24"/>
      <c r="Z372" s="24"/>
      <c r="AA372" s="24"/>
      <c r="AB372" s="24"/>
      <c r="AC372" s="24"/>
      <c r="AD372" s="24"/>
      <c r="AE372" s="24"/>
      <c r="AF372" s="24"/>
      <c r="AG372" s="24"/>
      <c r="AH372" s="24"/>
      <c r="AI372" s="24"/>
    </row>
    <row r="373" spans="2:35" ht="50.1" customHeight="1" x14ac:dyDescent="0.25">
      <c r="B373" s="27" t="s">
        <v>590</v>
      </c>
      <c r="C373" s="150" t="s">
        <v>1449</v>
      </c>
      <c r="D373" s="28" t="s">
        <v>591</v>
      </c>
      <c r="E373" s="27" t="s">
        <v>0</v>
      </c>
      <c r="F373" s="134"/>
      <c r="G373" s="142"/>
      <c r="H373" s="134"/>
      <c r="I373" s="143">
        <v>1</v>
      </c>
      <c r="J373" s="137">
        <f t="shared" si="22"/>
        <v>0</v>
      </c>
      <c r="K373" s="138">
        <f t="shared" si="23"/>
        <v>0</v>
      </c>
      <c r="L373" s="139"/>
      <c r="M373" s="129">
        <f t="shared" si="21"/>
        <v>1</v>
      </c>
      <c r="N373" s="129">
        <f t="shared" si="24"/>
        <v>0</v>
      </c>
      <c r="O373" s="24"/>
      <c r="P373" s="24"/>
      <c r="Q373" s="24"/>
      <c r="R373" s="24"/>
      <c r="S373" s="24"/>
      <c r="T373" s="24"/>
      <c r="U373" s="24"/>
      <c r="V373" s="24"/>
      <c r="W373" s="24"/>
      <c r="X373" s="24"/>
      <c r="Y373" s="24"/>
      <c r="Z373" s="24"/>
      <c r="AA373" s="24"/>
      <c r="AB373" s="24"/>
      <c r="AC373" s="24"/>
      <c r="AD373" s="24"/>
      <c r="AE373" s="24"/>
      <c r="AF373" s="24"/>
      <c r="AG373" s="24"/>
      <c r="AH373" s="24"/>
      <c r="AI373" s="24"/>
    </row>
    <row r="374" spans="2:35" ht="50.1" customHeight="1" x14ac:dyDescent="0.25">
      <c r="B374" s="27" t="s">
        <v>592</v>
      </c>
      <c r="C374" s="150" t="s">
        <v>1449</v>
      </c>
      <c r="D374" s="28" t="s">
        <v>593</v>
      </c>
      <c r="E374" s="27" t="s">
        <v>0</v>
      </c>
      <c r="F374" s="134"/>
      <c r="G374" s="142"/>
      <c r="H374" s="134"/>
      <c r="I374" s="143">
        <v>1</v>
      </c>
      <c r="J374" s="137">
        <f t="shared" si="22"/>
        <v>0</v>
      </c>
      <c r="K374" s="138">
        <f t="shared" si="23"/>
        <v>0</v>
      </c>
      <c r="L374" s="139"/>
      <c r="M374" s="129">
        <f t="shared" si="21"/>
        <v>1</v>
      </c>
      <c r="N374" s="129">
        <f t="shared" si="24"/>
        <v>0</v>
      </c>
      <c r="O374" s="24"/>
      <c r="P374" s="24"/>
      <c r="Q374" s="24"/>
      <c r="R374" s="24"/>
      <c r="S374" s="24"/>
      <c r="T374" s="24"/>
      <c r="U374" s="24"/>
      <c r="V374" s="24"/>
      <c r="W374" s="24"/>
      <c r="X374" s="24"/>
      <c r="Y374" s="24"/>
      <c r="Z374" s="24"/>
      <c r="AA374" s="24"/>
      <c r="AB374" s="24"/>
      <c r="AC374" s="24"/>
      <c r="AD374" s="24"/>
      <c r="AE374" s="24"/>
      <c r="AF374" s="24"/>
      <c r="AG374" s="24"/>
      <c r="AH374" s="24"/>
      <c r="AI374" s="24"/>
    </row>
    <row r="375" spans="2:35" ht="50.1" customHeight="1" x14ac:dyDescent="0.25">
      <c r="B375" s="27" t="s">
        <v>594</v>
      </c>
      <c r="C375" s="150" t="s">
        <v>1449</v>
      </c>
      <c r="D375" s="28" t="s">
        <v>595</v>
      </c>
      <c r="E375" s="27" t="s">
        <v>1377</v>
      </c>
      <c r="F375" s="134"/>
      <c r="G375" s="140">
        <v>7.2129221732745963</v>
      </c>
      <c r="H375" s="134"/>
      <c r="I375" s="143">
        <v>1</v>
      </c>
      <c r="J375" s="137">
        <f t="shared" si="22"/>
        <v>0</v>
      </c>
      <c r="K375" s="138">
        <f t="shared" si="23"/>
        <v>0</v>
      </c>
      <c r="L375" s="139"/>
      <c r="M375" s="141">
        <f>IF(OR(F375="Ja",F375="Nej"),0,1)</f>
        <v>1</v>
      </c>
      <c r="N375" s="129">
        <f t="shared" si="24"/>
        <v>0</v>
      </c>
      <c r="O375" s="24"/>
      <c r="P375" s="24"/>
      <c r="Q375" s="24"/>
      <c r="R375" s="24"/>
      <c r="S375" s="24"/>
      <c r="T375" s="24"/>
      <c r="U375" s="24"/>
      <c r="V375" s="24"/>
      <c r="W375" s="24"/>
      <c r="X375" s="24"/>
      <c r="Y375" s="24"/>
      <c r="Z375" s="24"/>
      <c r="AA375" s="24"/>
      <c r="AB375" s="24"/>
      <c r="AC375" s="24"/>
      <c r="AD375" s="24"/>
      <c r="AE375" s="24"/>
      <c r="AF375" s="24"/>
      <c r="AG375" s="24"/>
      <c r="AH375" s="24"/>
      <c r="AI375" s="24"/>
    </row>
    <row r="376" spans="2:35" ht="50.1" customHeight="1" x14ac:dyDescent="0.25">
      <c r="B376" s="27" t="s">
        <v>596</v>
      </c>
      <c r="C376" s="150" t="s">
        <v>1449</v>
      </c>
      <c r="D376" s="28" t="s">
        <v>597</v>
      </c>
      <c r="E376" s="27" t="s">
        <v>0</v>
      </c>
      <c r="F376" s="134"/>
      <c r="G376" s="142"/>
      <c r="H376" s="134"/>
      <c r="I376" s="143">
        <v>1</v>
      </c>
      <c r="J376" s="137">
        <f t="shared" si="22"/>
        <v>0</v>
      </c>
      <c r="K376" s="138">
        <f t="shared" si="23"/>
        <v>0</v>
      </c>
      <c r="L376" s="139"/>
      <c r="M376" s="129">
        <f t="shared" si="21"/>
        <v>1</v>
      </c>
      <c r="N376" s="129">
        <f t="shared" si="24"/>
        <v>0</v>
      </c>
      <c r="O376" s="24"/>
      <c r="P376" s="24"/>
      <c r="Q376" s="24"/>
      <c r="R376" s="24"/>
      <c r="S376" s="24"/>
      <c r="T376" s="24"/>
      <c r="U376" s="24"/>
      <c r="V376" s="24"/>
      <c r="W376" s="24"/>
      <c r="X376" s="24"/>
      <c r="Y376" s="24"/>
      <c r="Z376" s="24"/>
      <c r="AA376" s="24"/>
      <c r="AB376" s="24"/>
      <c r="AC376" s="24"/>
      <c r="AD376" s="24"/>
      <c r="AE376" s="24"/>
      <c r="AF376" s="24"/>
      <c r="AG376" s="24"/>
      <c r="AH376" s="24"/>
      <c r="AI376" s="24"/>
    </row>
    <row r="377" spans="2:35" ht="50.1" customHeight="1" x14ac:dyDescent="0.25">
      <c r="B377" s="27" t="s">
        <v>598</v>
      </c>
      <c r="C377" s="150" t="s">
        <v>1449</v>
      </c>
      <c r="D377" s="28" t="s">
        <v>599</v>
      </c>
      <c r="E377" s="27" t="s">
        <v>0</v>
      </c>
      <c r="F377" s="134"/>
      <c r="G377" s="142"/>
      <c r="H377" s="134"/>
      <c r="I377" s="143">
        <v>1</v>
      </c>
      <c r="J377" s="137">
        <f t="shared" si="22"/>
        <v>0</v>
      </c>
      <c r="K377" s="138">
        <f t="shared" si="23"/>
        <v>0</v>
      </c>
      <c r="L377" s="139"/>
      <c r="M377" s="129">
        <f t="shared" si="21"/>
        <v>1</v>
      </c>
      <c r="N377" s="129">
        <f t="shared" si="24"/>
        <v>0</v>
      </c>
      <c r="O377" s="24"/>
      <c r="P377" s="24"/>
      <c r="Q377" s="24"/>
      <c r="R377" s="24"/>
      <c r="S377" s="24"/>
      <c r="T377" s="24"/>
      <c r="U377" s="24"/>
      <c r="V377" s="24"/>
      <c r="W377" s="24"/>
      <c r="X377" s="24"/>
      <c r="Y377" s="24"/>
      <c r="Z377" s="24"/>
      <c r="AA377" s="24"/>
      <c r="AB377" s="24"/>
      <c r="AC377" s="24"/>
      <c r="AD377" s="24"/>
      <c r="AE377" s="24"/>
      <c r="AF377" s="24"/>
      <c r="AG377" s="24"/>
      <c r="AH377" s="24"/>
      <c r="AI377" s="24"/>
    </row>
    <row r="378" spans="2:35" ht="50.1" customHeight="1" x14ac:dyDescent="0.25">
      <c r="B378" s="27" t="s">
        <v>600</v>
      </c>
      <c r="C378" s="150" t="s">
        <v>1449</v>
      </c>
      <c r="D378" s="28" t="s">
        <v>601</v>
      </c>
      <c r="E378" s="27" t="s">
        <v>0</v>
      </c>
      <c r="F378" s="134"/>
      <c r="G378" s="142"/>
      <c r="H378" s="134"/>
      <c r="I378" s="143">
        <v>1</v>
      </c>
      <c r="J378" s="137">
        <f t="shared" si="22"/>
        <v>0</v>
      </c>
      <c r="K378" s="138">
        <f t="shared" si="23"/>
        <v>0</v>
      </c>
      <c r="L378" s="139"/>
      <c r="M378" s="129">
        <f t="shared" si="21"/>
        <v>1</v>
      </c>
      <c r="N378" s="129">
        <f t="shared" si="24"/>
        <v>0</v>
      </c>
      <c r="O378" s="24"/>
      <c r="P378" s="24"/>
      <c r="Q378" s="24"/>
      <c r="R378" s="24"/>
      <c r="S378" s="24"/>
      <c r="T378" s="24"/>
      <c r="U378" s="24"/>
      <c r="V378" s="24"/>
      <c r="W378" s="24"/>
      <c r="X378" s="24"/>
      <c r="Y378" s="24"/>
      <c r="Z378" s="24"/>
      <c r="AA378" s="24"/>
      <c r="AB378" s="24"/>
      <c r="AC378" s="24"/>
      <c r="AD378" s="24"/>
      <c r="AE378" s="24"/>
      <c r="AF378" s="24"/>
      <c r="AG378" s="24"/>
      <c r="AH378" s="24"/>
      <c r="AI378" s="24"/>
    </row>
    <row r="379" spans="2:35" ht="50.1" customHeight="1" x14ac:dyDescent="0.25">
      <c r="B379" s="27" t="s">
        <v>602</v>
      </c>
      <c r="C379" s="150" t="s">
        <v>1449</v>
      </c>
      <c r="D379" s="28" t="s">
        <v>603</v>
      </c>
      <c r="E379" s="27" t="s">
        <v>1377</v>
      </c>
      <c r="F379" s="134"/>
      <c r="G379" s="174">
        <v>14.425844346549193</v>
      </c>
      <c r="H379" s="134"/>
      <c r="I379" s="143">
        <v>1</v>
      </c>
      <c r="J379" s="137">
        <f t="shared" si="22"/>
        <v>0</v>
      </c>
      <c r="K379" s="138">
        <f t="shared" si="23"/>
        <v>0</v>
      </c>
      <c r="L379" s="139"/>
      <c r="M379" s="141">
        <f>IF(OR(F379="Ja",F379="Nej"),0,1)</f>
        <v>1</v>
      </c>
      <c r="N379" s="129">
        <f t="shared" si="24"/>
        <v>0</v>
      </c>
      <c r="O379" s="24"/>
      <c r="P379" s="24"/>
      <c r="Q379" s="24"/>
      <c r="R379" s="24"/>
      <c r="S379" s="24"/>
      <c r="T379" s="24"/>
      <c r="U379" s="24"/>
      <c r="V379" s="24"/>
      <c r="W379" s="24"/>
      <c r="X379" s="24"/>
      <c r="Y379" s="24"/>
      <c r="Z379" s="24"/>
      <c r="AA379" s="24"/>
      <c r="AB379" s="24"/>
      <c r="AC379" s="24"/>
      <c r="AD379" s="24"/>
      <c r="AE379" s="24"/>
      <c r="AF379" s="24"/>
      <c r="AG379" s="24"/>
      <c r="AH379" s="24"/>
      <c r="AI379" s="24"/>
    </row>
    <row r="380" spans="2:35" ht="50.1" customHeight="1" x14ac:dyDescent="0.25">
      <c r="B380" s="27" t="s">
        <v>604</v>
      </c>
      <c r="C380" s="150" t="s">
        <v>1449</v>
      </c>
      <c r="D380" s="28" t="s">
        <v>605</v>
      </c>
      <c r="E380" s="27" t="s">
        <v>1377</v>
      </c>
      <c r="F380" s="134"/>
      <c r="G380" s="140">
        <v>7.2129221732745963</v>
      </c>
      <c r="H380" s="134"/>
      <c r="I380" s="143">
        <v>1</v>
      </c>
      <c r="J380" s="137">
        <f t="shared" si="22"/>
        <v>0</v>
      </c>
      <c r="K380" s="138">
        <f t="shared" si="23"/>
        <v>0</v>
      </c>
      <c r="L380" s="139"/>
      <c r="M380" s="141">
        <f>IF(OR(F380="Ja",F380="Nej"),0,1)</f>
        <v>1</v>
      </c>
      <c r="N380" s="129">
        <f t="shared" si="24"/>
        <v>0</v>
      </c>
      <c r="O380" s="24"/>
      <c r="P380" s="24"/>
      <c r="Q380" s="24"/>
      <c r="R380" s="24"/>
      <c r="S380" s="24"/>
      <c r="T380" s="24"/>
      <c r="U380" s="24"/>
      <c r="V380" s="24"/>
      <c r="W380" s="24"/>
      <c r="X380" s="24"/>
      <c r="Y380" s="24"/>
      <c r="Z380" s="24"/>
      <c r="AA380" s="24"/>
      <c r="AB380" s="24"/>
      <c r="AC380" s="24"/>
      <c r="AD380" s="24"/>
      <c r="AE380" s="24"/>
      <c r="AF380" s="24"/>
      <c r="AG380" s="24"/>
      <c r="AH380" s="24"/>
      <c r="AI380" s="24"/>
    </row>
    <row r="381" spans="2:35" ht="50.1" customHeight="1" x14ac:dyDescent="0.25">
      <c r="B381" s="27" t="s">
        <v>606</v>
      </c>
      <c r="C381" s="150" t="s">
        <v>1449</v>
      </c>
      <c r="D381" s="28" t="s">
        <v>1399</v>
      </c>
      <c r="E381" s="27" t="s">
        <v>0</v>
      </c>
      <c r="F381" s="134"/>
      <c r="G381" s="142"/>
      <c r="H381" s="134"/>
      <c r="I381" s="143">
        <v>1</v>
      </c>
      <c r="J381" s="137">
        <f t="shared" si="22"/>
        <v>0</v>
      </c>
      <c r="K381" s="138">
        <f t="shared" si="23"/>
        <v>0</v>
      </c>
      <c r="L381" s="139"/>
      <c r="M381" s="129">
        <f t="shared" si="21"/>
        <v>1</v>
      </c>
      <c r="N381" s="129">
        <f t="shared" si="24"/>
        <v>0</v>
      </c>
      <c r="O381" s="24"/>
      <c r="P381" s="24"/>
      <c r="Q381" s="24"/>
      <c r="R381" s="24"/>
      <c r="S381" s="24"/>
      <c r="T381" s="24"/>
      <c r="U381" s="24"/>
      <c r="V381" s="24"/>
      <c r="W381" s="24"/>
      <c r="X381" s="24"/>
      <c r="Y381" s="24"/>
      <c r="Z381" s="24"/>
      <c r="AA381" s="24"/>
      <c r="AB381" s="24"/>
      <c r="AC381" s="24"/>
      <c r="AD381" s="24"/>
      <c r="AE381" s="24"/>
      <c r="AF381" s="24"/>
      <c r="AG381" s="24"/>
      <c r="AH381" s="24"/>
      <c r="AI381" s="24"/>
    </row>
    <row r="382" spans="2:35" ht="50.1" customHeight="1" x14ac:dyDescent="0.25">
      <c r="B382" s="27" t="s">
        <v>607</v>
      </c>
      <c r="C382" s="150" t="s">
        <v>1449</v>
      </c>
      <c r="D382" s="28" t="s">
        <v>1304</v>
      </c>
      <c r="E382" s="27" t="s">
        <v>0</v>
      </c>
      <c r="F382" s="134"/>
      <c r="G382" s="142"/>
      <c r="H382" s="134"/>
      <c r="I382" s="143">
        <v>1</v>
      </c>
      <c r="J382" s="137">
        <f t="shared" si="22"/>
        <v>0</v>
      </c>
      <c r="K382" s="138">
        <f t="shared" si="23"/>
        <v>0</v>
      </c>
      <c r="L382" s="139"/>
      <c r="M382" s="129">
        <f t="shared" si="21"/>
        <v>1</v>
      </c>
      <c r="N382" s="129">
        <f t="shared" si="24"/>
        <v>0</v>
      </c>
      <c r="O382" s="24"/>
      <c r="P382" s="24"/>
      <c r="Q382" s="24"/>
      <c r="R382" s="24"/>
      <c r="S382" s="24"/>
      <c r="T382" s="24"/>
      <c r="U382" s="24"/>
      <c r="V382" s="24"/>
      <c r="W382" s="24"/>
      <c r="X382" s="24"/>
      <c r="Y382" s="24"/>
      <c r="Z382" s="24"/>
      <c r="AA382" s="24"/>
      <c r="AB382" s="24"/>
      <c r="AC382" s="24"/>
      <c r="AD382" s="24"/>
      <c r="AE382" s="24"/>
      <c r="AF382" s="24"/>
      <c r="AG382" s="24"/>
      <c r="AH382" s="24"/>
      <c r="AI382" s="24"/>
    </row>
    <row r="383" spans="2:35" ht="50.1" customHeight="1" x14ac:dyDescent="0.25">
      <c r="B383" s="27" t="s">
        <v>608</v>
      </c>
      <c r="C383" s="150" t="s">
        <v>1449</v>
      </c>
      <c r="D383" s="28" t="s">
        <v>1366</v>
      </c>
      <c r="E383" s="27" t="s">
        <v>1377</v>
      </c>
      <c r="F383" s="134"/>
      <c r="G383" s="140">
        <v>7.2129221732745963</v>
      </c>
      <c r="H383" s="134"/>
      <c r="I383" s="143">
        <v>1</v>
      </c>
      <c r="J383" s="137">
        <f t="shared" si="22"/>
        <v>0</v>
      </c>
      <c r="K383" s="138">
        <f t="shared" si="23"/>
        <v>0</v>
      </c>
      <c r="L383" s="139"/>
      <c r="M383" s="141">
        <f>IF(OR(F383="Ja",F383="Nej"),0,1)</f>
        <v>1</v>
      </c>
      <c r="N383" s="129">
        <f t="shared" si="24"/>
        <v>0</v>
      </c>
      <c r="O383" s="24"/>
      <c r="P383" s="24"/>
      <c r="Q383" s="24"/>
      <c r="R383" s="24"/>
      <c r="S383" s="24"/>
      <c r="T383" s="24"/>
      <c r="U383" s="24"/>
      <c r="V383" s="24"/>
      <c r="W383" s="24"/>
      <c r="X383" s="24"/>
      <c r="Y383" s="24"/>
      <c r="Z383" s="24"/>
      <c r="AA383" s="24"/>
      <c r="AB383" s="24"/>
      <c r="AC383" s="24"/>
      <c r="AD383" s="24"/>
      <c r="AE383" s="24"/>
      <c r="AF383" s="24"/>
      <c r="AG383" s="24"/>
      <c r="AH383" s="24"/>
      <c r="AI383" s="24"/>
    </row>
    <row r="384" spans="2:35" ht="50.1" customHeight="1" x14ac:dyDescent="0.25">
      <c r="B384" s="27" t="s">
        <v>609</v>
      </c>
      <c r="C384" s="150" t="s">
        <v>1449</v>
      </c>
      <c r="D384" s="28" t="s">
        <v>610</v>
      </c>
      <c r="E384" s="27" t="s">
        <v>0</v>
      </c>
      <c r="F384" s="134"/>
      <c r="G384" s="142"/>
      <c r="H384" s="134"/>
      <c r="I384" s="143">
        <v>1</v>
      </c>
      <c r="J384" s="137">
        <f t="shared" si="22"/>
        <v>0</v>
      </c>
      <c r="K384" s="138">
        <f t="shared" si="23"/>
        <v>0</v>
      </c>
      <c r="L384" s="139"/>
      <c r="M384" s="129">
        <f t="shared" si="21"/>
        <v>1</v>
      </c>
      <c r="N384" s="129">
        <f t="shared" si="24"/>
        <v>0</v>
      </c>
      <c r="O384" s="24"/>
      <c r="P384" s="24"/>
      <c r="Q384" s="24"/>
      <c r="R384" s="24"/>
      <c r="S384" s="24"/>
      <c r="T384" s="24"/>
      <c r="U384" s="24"/>
      <c r="V384" s="24"/>
      <c r="W384" s="24"/>
      <c r="X384" s="24"/>
      <c r="Y384" s="24"/>
      <c r="Z384" s="24"/>
      <c r="AA384" s="24"/>
      <c r="AB384" s="24"/>
      <c r="AC384" s="24"/>
      <c r="AD384" s="24"/>
      <c r="AE384" s="24"/>
      <c r="AF384" s="24"/>
      <c r="AG384" s="24"/>
      <c r="AH384" s="24"/>
      <c r="AI384" s="24"/>
    </row>
    <row r="385" spans="1:35" ht="50.1" customHeight="1" x14ac:dyDescent="0.25">
      <c r="B385" s="27" t="s">
        <v>611</v>
      </c>
      <c r="C385" s="150" t="s">
        <v>1449</v>
      </c>
      <c r="D385" s="28" t="s">
        <v>612</v>
      </c>
      <c r="E385" s="27" t="s">
        <v>0</v>
      </c>
      <c r="F385" s="134"/>
      <c r="G385" s="142"/>
      <c r="H385" s="134"/>
      <c r="I385" s="143">
        <v>1</v>
      </c>
      <c r="J385" s="137">
        <f t="shared" si="22"/>
        <v>0</v>
      </c>
      <c r="K385" s="138">
        <f t="shared" si="23"/>
        <v>0</v>
      </c>
      <c r="L385" s="139"/>
      <c r="M385" s="129">
        <f t="shared" si="21"/>
        <v>1</v>
      </c>
      <c r="N385" s="129">
        <f t="shared" si="24"/>
        <v>0</v>
      </c>
      <c r="O385" s="24"/>
      <c r="P385" s="24"/>
      <c r="Q385" s="24"/>
      <c r="R385" s="24"/>
      <c r="S385" s="24"/>
      <c r="T385" s="24"/>
      <c r="U385" s="24"/>
      <c r="V385" s="24"/>
      <c r="W385" s="24"/>
      <c r="X385" s="24"/>
      <c r="Y385" s="24"/>
      <c r="Z385" s="24"/>
      <c r="AA385" s="24"/>
      <c r="AB385" s="24"/>
      <c r="AC385" s="24"/>
      <c r="AD385" s="24"/>
      <c r="AE385" s="24"/>
      <c r="AF385" s="24"/>
      <c r="AG385" s="24"/>
      <c r="AH385" s="24"/>
      <c r="AI385" s="24"/>
    </row>
    <row r="386" spans="1:35" ht="50.1" customHeight="1" x14ac:dyDescent="0.25">
      <c r="B386" s="27" t="s">
        <v>613</v>
      </c>
      <c r="C386" s="150" t="s">
        <v>1449</v>
      </c>
      <c r="D386" s="28" t="s">
        <v>614</v>
      </c>
      <c r="E386" s="27" t="s">
        <v>0</v>
      </c>
      <c r="F386" s="134"/>
      <c r="G386" s="142"/>
      <c r="H386" s="134"/>
      <c r="I386" s="143">
        <v>1</v>
      </c>
      <c r="J386" s="137">
        <f t="shared" si="22"/>
        <v>0</v>
      </c>
      <c r="K386" s="138">
        <f t="shared" si="23"/>
        <v>0</v>
      </c>
      <c r="L386" s="139"/>
      <c r="M386" s="129">
        <f t="shared" si="21"/>
        <v>1</v>
      </c>
      <c r="N386" s="129">
        <f t="shared" si="24"/>
        <v>0</v>
      </c>
      <c r="O386" s="24"/>
      <c r="P386" s="24"/>
      <c r="Q386" s="24"/>
      <c r="R386" s="24"/>
      <c r="S386" s="24"/>
      <c r="T386" s="24"/>
      <c r="U386" s="24"/>
      <c r="V386" s="24"/>
      <c r="W386" s="24"/>
      <c r="X386" s="24"/>
      <c r="Y386" s="24"/>
      <c r="Z386" s="24"/>
      <c r="AA386" s="24"/>
      <c r="AB386" s="24"/>
      <c r="AC386" s="24"/>
      <c r="AD386" s="24"/>
      <c r="AE386" s="24"/>
      <c r="AF386" s="24"/>
      <c r="AG386" s="24"/>
      <c r="AH386" s="24"/>
      <c r="AI386" s="24"/>
    </row>
    <row r="387" spans="1:35" ht="50.1" customHeight="1" x14ac:dyDescent="0.25">
      <c r="B387" s="27" t="s">
        <v>615</v>
      </c>
      <c r="C387" s="150" t="s">
        <v>1449</v>
      </c>
      <c r="D387" s="28" t="s">
        <v>616</v>
      </c>
      <c r="E387" s="27" t="s">
        <v>0</v>
      </c>
      <c r="F387" s="134"/>
      <c r="G387" s="142"/>
      <c r="H387" s="134"/>
      <c r="I387" s="143">
        <v>1</v>
      </c>
      <c r="J387" s="137">
        <f t="shared" si="22"/>
        <v>0</v>
      </c>
      <c r="K387" s="138">
        <f t="shared" si="23"/>
        <v>0</v>
      </c>
      <c r="L387" s="139"/>
      <c r="M387" s="129">
        <f t="shared" si="21"/>
        <v>1</v>
      </c>
      <c r="N387" s="129">
        <f t="shared" si="24"/>
        <v>0</v>
      </c>
      <c r="O387" s="24"/>
      <c r="P387" s="24"/>
      <c r="Q387" s="24"/>
      <c r="R387" s="24"/>
      <c r="S387" s="24"/>
      <c r="T387" s="24"/>
      <c r="U387" s="24"/>
      <c r="V387" s="24"/>
      <c r="W387" s="24"/>
      <c r="X387" s="24"/>
      <c r="Y387" s="24"/>
      <c r="Z387" s="24"/>
      <c r="AA387" s="24"/>
      <c r="AB387" s="24"/>
      <c r="AC387" s="24"/>
      <c r="AD387" s="24"/>
      <c r="AE387" s="24"/>
      <c r="AF387" s="24"/>
      <c r="AG387" s="24"/>
      <c r="AH387" s="24"/>
      <c r="AI387" s="24"/>
    </row>
    <row r="388" spans="1:35" ht="50.1" customHeight="1" x14ac:dyDescent="0.25">
      <c r="B388" s="27" t="s">
        <v>617</v>
      </c>
      <c r="C388" s="150" t="s">
        <v>1449</v>
      </c>
      <c r="D388" s="28" t="s">
        <v>1305</v>
      </c>
      <c r="E388" s="27" t="s">
        <v>0</v>
      </c>
      <c r="F388" s="134"/>
      <c r="G388" s="142"/>
      <c r="H388" s="134"/>
      <c r="I388" s="143">
        <v>1</v>
      </c>
      <c r="J388" s="137">
        <f t="shared" si="22"/>
        <v>0</v>
      </c>
      <c r="K388" s="138">
        <f t="shared" si="23"/>
        <v>0</v>
      </c>
      <c r="L388" s="139"/>
      <c r="M388" s="129">
        <f t="shared" si="21"/>
        <v>1</v>
      </c>
      <c r="N388" s="129">
        <f t="shared" si="24"/>
        <v>0</v>
      </c>
      <c r="O388" s="24"/>
      <c r="P388" s="24"/>
      <c r="Q388" s="24"/>
      <c r="R388" s="24"/>
      <c r="S388" s="24"/>
      <c r="T388" s="24"/>
      <c r="U388" s="24"/>
      <c r="V388" s="24"/>
      <c r="W388" s="24"/>
      <c r="X388" s="24"/>
      <c r="Y388" s="24"/>
      <c r="Z388" s="24"/>
      <c r="AA388" s="24"/>
      <c r="AB388" s="24"/>
      <c r="AC388" s="24"/>
      <c r="AD388" s="24"/>
      <c r="AE388" s="24"/>
      <c r="AF388" s="24"/>
      <c r="AG388" s="24"/>
      <c r="AH388" s="24"/>
      <c r="AI388" s="24"/>
    </row>
    <row r="389" spans="1:35" ht="50.1" customHeight="1" x14ac:dyDescent="0.25">
      <c r="B389" s="27" t="s">
        <v>618</v>
      </c>
      <c r="C389" s="150" t="s">
        <v>1449</v>
      </c>
      <c r="D389" s="28" t="s">
        <v>619</v>
      </c>
      <c r="E389" s="27" t="s">
        <v>0</v>
      </c>
      <c r="F389" s="134"/>
      <c r="G389" s="142"/>
      <c r="H389" s="134"/>
      <c r="I389" s="143">
        <v>1</v>
      </c>
      <c r="J389" s="137">
        <f t="shared" si="22"/>
        <v>0</v>
      </c>
      <c r="K389" s="138">
        <f t="shared" si="23"/>
        <v>0</v>
      </c>
      <c r="L389" s="139"/>
      <c r="M389" s="129">
        <f t="shared" si="21"/>
        <v>1</v>
      </c>
      <c r="N389" s="129">
        <f t="shared" si="24"/>
        <v>0</v>
      </c>
      <c r="O389" s="24"/>
      <c r="P389" s="24"/>
      <c r="Q389" s="24"/>
      <c r="R389" s="24"/>
      <c r="S389" s="24"/>
      <c r="T389" s="24"/>
      <c r="U389" s="24"/>
      <c r="V389" s="24"/>
      <c r="W389" s="24"/>
      <c r="X389" s="24"/>
      <c r="Y389" s="24"/>
      <c r="Z389" s="24"/>
      <c r="AA389" s="24"/>
      <c r="AB389" s="24"/>
      <c r="AC389" s="24"/>
      <c r="AD389" s="24"/>
      <c r="AE389" s="24"/>
      <c r="AF389" s="24"/>
      <c r="AG389" s="24"/>
      <c r="AH389" s="24"/>
      <c r="AI389" s="24"/>
    </row>
    <row r="390" spans="1:35" ht="50.1" customHeight="1" x14ac:dyDescent="0.25">
      <c r="B390" s="27" t="s">
        <v>620</v>
      </c>
      <c r="C390" s="150" t="s">
        <v>1449</v>
      </c>
      <c r="D390" s="28" t="s">
        <v>621</v>
      </c>
      <c r="E390" s="27" t="s">
        <v>0</v>
      </c>
      <c r="F390" s="134"/>
      <c r="G390" s="142"/>
      <c r="H390" s="134"/>
      <c r="I390" s="143">
        <v>1</v>
      </c>
      <c r="J390" s="137">
        <f t="shared" si="22"/>
        <v>0</v>
      </c>
      <c r="K390" s="138">
        <f t="shared" si="23"/>
        <v>0</v>
      </c>
      <c r="L390" s="139"/>
      <c r="M390" s="129">
        <f t="shared" si="21"/>
        <v>1</v>
      </c>
      <c r="N390" s="129">
        <f t="shared" si="24"/>
        <v>0</v>
      </c>
      <c r="O390" s="24"/>
      <c r="P390" s="24"/>
      <c r="Q390" s="24"/>
      <c r="R390" s="24"/>
      <c r="S390" s="24"/>
      <c r="T390" s="24"/>
      <c r="U390" s="24"/>
      <c r="V390" s="24"/>
      <c r="W390" s="24"/>
      <c r="X390" s="24"/>
      <c r="Y390" s="24"/>
      <c r="Z390" s="24"/>
      <c r="AA390" s="24"/>
      <c r="AB390" s="24"/>
      <c r="AC390" s="24"/>
      <c r="AD390" s="24"/>
      <c r="AE390" s="24"/>
      <c r="AF390" s="24"/>
      <c r="AG390" s="24"/>
      <c r="AH390" s="24"/>
      <c r="AI390" s="24"/>
    </row>
    <row r="391" spans="1:35" ht="54.75" customHeight="1" x14ac:dyDescent="0.25">
      <c r="B391" s="27" t="s">
        <v>622</v>
      </c>
      <c r="C391" s="150" t="s">
        <v>1449</v>
      </c>
      <c r="D391" s="28" t="s">
        <v>623</v>
      </c>
      <c r="E391" s="27" t="s">
        <v>1377</v>
      </c>
      <c r="F391" s="134"/>
      <c r="G391" s="140">
        <v>7.2129221732745963</v>
      </c>
      <c r="H391" s="134"/>
      <c r="I391" s="143">
        <v>1</v>
      </c>
      <c r="J391" s="137">
        <f t="shared" si="22"/>
        <v>0</v>
      </c>
      <c r="K391" s="138">
        <f t="shared" si="23"/>
        <v>0</v>
      </c>
      <c r="L391" s="139"/>
      <c r="M391" s="141">
        <f>IF(OR(F391="Ja",F391="Nej"),0,1)</f>
        <v>1</v>
      </c>
      <c r="N391" s="129">
        <f t="shared" si="24"/>
        <v>0</v>
      </c>
      <c r="O391" s="24"/>
      <c r="P391" s="24"/>
      <c r="Q391" s="24"/>
      <c r="R391" s="24"/>
      <c r="S391" s="24"/>
      <c r="T391" s="24"/>
      <c r="U391" s="24"/>
      <c r="V391" s="24"/>
      <c r="W391" s="24"/>
      <c r="X391" s="24"/>
      <c r="Y391" s="24"/>
      <c r="Z391" s="24"/>
      <c r="AA391" s="24"/>
      <c r="AB391" s="24"/>
      <c r="AC391" s="24"/>
      <c r="AD391" s="24"/>
      <c r="AE391" s="24"/>
      <c r="AF391" s="24"/>
      <c r="AG391" s="24"/>
      <c r="AH391" s="24"/>
      <c r="AI391" s="24"/>
    </row>
    <row r="392" spans="1:35" ht="50.1" customHeight="1" x14ac:dyDescent="0.25">
      <c r="B392" s="27" t="s">
        <v>624</v>
      </c>
      <c r="C392" s="150" t="s">
        <v>1449</v>
      </c>
      <c r="D392" s="28" t="s">
        <v>625</v>
      </c>
      <c r="E392" s="27" t="s">
        <v>0</v>
      </c>
      <c r="F392" s="134"/>
      <c r="G392" s="179"/>
      <c r="H392" s="134"/>
      <c r="I392" s="143">
        <v>1</v>
      </c>
      <c r="J392" s="137">
        <f t="shared" si="22"/>
        <v>0</v>
      </c>
      <c r="K392" s="138">
        <f t="shared" si="23"/>
        <v>0</v>
      </c>
      <c r="L392" s="139"/>
      <c r="M392" s="129">
        <f t="shared" si="21"/>
        <v>1</v>
      </c>
      <c r="N392" s="129">
        <f t="shared" si="24"/>
        <v>0</v>
      </c>
      <c r="O392" s="24"/>
      <c r="P392" s="24"/>
      <c r="Q392" s="24"/>
      <c r="R392" s="24"/>
      <c r="S392" s="24"/>
      <c r="T392" s="24"/>
      <c r="U392" s="24"/>
      <c r="V392" s="24"/>
      <c r="W392" s="24"/>
      <c r="X392" s="24"/>
      <c r="Y392" s="24"/>
      <c r="Z392" s="24"/>
      <c r="AA392" s="24"/>
      <c r="AB392" s="24"/>
      <c r="AC392" s="24"/>
      <c r="AD392" s="24"/>
      <c r="AE392" s="24"/>
      <c r="AF392" s="24"/>
      <c r="AG392" s="24"/>
      <c r="AH392" s="24"/>
      <c r="AI392" s="24"/>
    </row>
    <row r="393" spans="1:35" ht="50.1" customHeight="1" x14ac:dyDescent="0.25">
      <c r="B393" s="27" t="s">
        <v>626</v>
      </c>
      <c r="C393" s="150" t="s">
        <v>1449</v>
      </c>
      <c r="D393" s="28" t="s">
        <v>627</v>
      </c>
      <c r="E393" s="27" t="s">
        <v>0</v>
      </c>
      <c r="F393" s="134"/>
      <c r="G393" s="142"/>
      <c r="H393" s="134"/>
      <c r="I393" s="143">
        <v>1</v>
      </c>
      <c r="J393" s="137">
        <f t="shared" si="22"/>
        <v>0</v>
      </c>
      <c r="K393" s="138">
        <f t="shared" si="23"/>
        <v>0</v>
      </c>
      <c r="L393" s="139"/>
      <c r="M393" s="129">
        <f t="shared" si="21"/>
        <v>1</v>
      </c>
      <c r="N393" s="129">
        <f t="shared" si="24"/>
        <v>0</v>
      </c>
      <c r="O393" s="24"/>
      <c r="P393" s="24"/>
      <c r="Q393" s="24"/>
      <c r="R393" s="24"/>
      <c r="S393" s="24"/>
      <c r="T393" s="24"/>
      <c r="U393" s="24"/>
      <c r="V393" s="24"/>
      <c r="W393" s="24"/>
      <c r="X393" s="24"/>
      <c r="Y393" s="24"/>
      <c r="Z393" s="24"/>
      <c r="AA393" s="24"/>
      <c r="AB393" s="24"/>
      <c r="AC393" s="24"/>
      <c r="AD393" s="24"/>
      <c r="AE393" s="24"/>
      <c r="AF393" s="24"/>
      <c r="AG393" s="24"/>
      <c r="AH393" s="24"/>
      <c r="AI393" s="24"/>
    </row>
    <row r="394" spans="1:35" ht="50.1" customHeight="1" x14ac:dyDescent="0.25">
      <c r="B394" s="27" t="s">
        <v>628</v>
      </c>
      <c r="C394" s="150" t="s">
        <v>1449</v>
      </c>
      <c r="D394" s="28" t="s">
        <v>629</v>
      </c>
      <c r="E394" s="27" t="s">
        <v>0</v>
      </c>
      <c r="F394" s="134"/>
      <c r="G394" s="142"/>
      <c r="H394" s="134"/>
      <c r="I394" s="143">
        <v>1</v>
      </c>
      <c r="J394" s="137">
        <f t="shared" si="22"/>
        <v>0</v>
      </c>
      <c r="K394" s="138">
        <f t="shared" si="23"/>
        <v>0</v>
      </c>
      <c r="L394" s="139"/>
      <c r="M394" s="129">
        <f t="shared" si="21"/>
        <v>1</v>
      </c>
      <c r="N394" s="129">
        <f t="shared" si="24"/>
        <v>0</v>
      </c>
      <c r="O394" s="24"/>
      <c r="P394" s="24"/>
      <c r="Q394" s="24"/>
      <c r="R394" s="24"/>
      <c r="S394" s="24"/>
      <c r="T394" s="24"/>
      <c r="U394" s="24"/>
      <c r="V394" s="24"/>
      <c r="W394" s="24"/>
      <c r="X394" s="24"/>
      <c r="Y394" s="24"/>
      <c r="Z394" s="24"/>
      <c r="AA394" s="24"/>
      <c r="AB394" s="24"/>
      <c r="AC394" s="24"/>
      <c r="AD394" s="24"/>
      <c r="AE394" s="24"/>
      <c r="AF394" s="24"/>
      <c r="AG394" s="24"/>
      <c r="AH394" s="24"/>
      <c r="AI394" s="24"/>
    </row>
    <row r="395" spans="1:35" ht="50.1" customHeight="1" thickBot="1" x14ac:dyDescent="0.3">
      <c r="B395" s="29" t="s">
        <v>630</v>
      </c>
      <c r="C395" s="257" t="s">
        <v>1449</v>
      </c>
      <c r="D395" s="30" t="s">
        <v>631</v>
      </c>
      <c r="E395" s="29" t="s">
        <v>0</v>
      </c>
      <c r="F395" s="134"/>
      <c r="G395" s="164"/>
      <c r="H395" s="134"/>
      <c r="I395" s="145">
        <v>1</v>
      </c>
      <c r="J395" s="146">
        <f t="shared" si="22"/>
        <v>0</v>
      </c>
      <c r="K395" s="147">
        <f t="shared" si="23"/>
        <v>0</v>
      </c>
      <c r="L395" s="139"/>
      <c r="M395" s="129">
        <f t="shared" ref="M395:M458" si="25">IF(F395="Ja",0,1)</f>
        <v>1</v>
      </c>
      <c r="N395" s="129">
        <f t="shared" si="24"/>
        <v>0</v>
      </c>
      <c r="O395" s="24"/>
      <c r="P395" s="24"/>
      <c r="Q395" s="24"/>
      <c r="R395" s="24"/>
      <c r="S395" s="24"/>
      <c r="T395" s="24"/>
      <c r="U395" s="24"/>
      <c r="V395" s="24"/>
      <c r="W395" s="24"/>
      <c r="X395" s="24"/>
      <c r="Y395" s="24"/>
      <c r="Z395" s="24"/>
      <c r="AA395" s="24"/>
      <c r="AB395" s="24"/>
      <c r="AC395" s="24"/>
      <c r="AD395" s="24"/>
      <c r="AE395" s="24"/>
      <c r="AF395" s="24"/>
      <c r="AG395" s="24"/>
      <c r="AH395" s="24"/>
      <c r="AI395" s="24"/>
    </row>
    <row r="396" spans="1:35" ht="21.95" customHeight="1" thickBot="1" x14ac:dyDescent="0.3">
      <c r="B396" s="392" t="s">
        <v>632</v>
      </c>
      <c r="C396" s="393"/>
      <c r="D396" s="393"/>
      <c r="E396" s="393"/>
      <c r="F396" s="110"/>
      <c r="G396" s="110"/>
      <c r="H396" s="110"/>
      <c r="I396" s="110"/>
      <c r="J396" s="110" t="s">
        <v>1277</v>
      </c>
      <c r="K396" s="111" t="s">
        <v>1277</v>
      </c>
      <c r="L396" s="139"/>
      <c r="M396" s="129"/>
      <c r="N396" s="129"/>
      <c r="O396" s="24"/>
      <c r="P396" s="24"/>
      <c r="Q396" s="24"/>
      <c r="R396" s="24"/>
      <c r="S396" s="24"/>
      <c r="T396" s="24"/>
      <c r="U396" s="24"/>
      <c r="V396" s="24"/>
      <c r="W396" s="24"/>
      <c r="X396" s="24"/>
      <c r="Y396" s="24"/>
      <c r="Z396" s="24"/>
      <c r="AA396" s="24"/>
      <c r="AB396" s="24"/>
      <c r="AC396" s="24"/>
      <c r="AD396" s="24"/>
      <c r="AE396" s="24"/>
      <c r="AF396" s="24"/>
      <c r="AG396" s="24"/>
      <c r="AH396" s="24"/>
      <c r="AI396" s="24"/>
    </row>
    <row r="397" spans="1:35" ht="50.1" customHeight="1" x14ac:dyDescent="0.25">
      <c r="B397" s="31" t="s">
        <v>633</v>
      </c>
      <c r="C397" s="31" t="s">
        <v>634</v>
      </c>
      <c r="D397" s="32" t="s">
        <v>635</v>
      </c>
      <c r="E397" s="31" t="s">
        <v>0</v>
      </c>
      <c r="F397" s="134"/>
      <c r="G397" s="162"/>
      <c r="H397" s="134"/>
      <c r="I397" s="163">
        <v>1</v>
      </c>
      <c r="J397" s="154">
        <f t="shared" ref="J397:J460" si="26">IF(F397="Ja",IF(H397="Ja",I397,0),0)</f>
        <v>0</v>
      </c>
      <c r="K397" s="155">
        <f t="shared" ref="K397:K460" si="27">IF(F397="Ja",IF(H397="Ja",G397,G397),0)</f>
        <v>0</v>
      </c>
      <c r="L397" s="139"/>
      <c r="M397" s="129">
        <f t="shared" si="25"/>
        <v>1</v>
      </c>
      <c r="N397" s="129">
        <f t="shared" ref="N397:N459" si="28">IF(AND(F397="Ja",H397=""),1,0)</f>
        <v>0</v>
      </c>
      <c r="O397" s="24"/>
      <c r="P397" s="24"/>
      <c r="Q397" s="24"/>
      <c r="R397" s="24"/>
      <c r="S397" s="24"/>
      <c r="T397" s="24"/>
      <c r="U397" s="24"/>
      <c r="V397" s="24"/>
      <c r="W397" s="24"/>
      <c r="X397" s="24"/>
      <c r="Y397" s="24"/>
      <c r="Z397" s="24"/>
      <c r="AA397" s="24"/>
      <c r="AB397" s="24"/>
      <c r="AC397" s="24"/>
      <c r="AD397" s="24"/>
      <c r="AE397" s="24"/>
      <c r="AF397" s="24"/>
      <c r="AG397" s="24"/>
      <c r="AH397" s="24"/>
      <c r="AI397" s="24"/>
    </row>
    <row r="398" spans="1:35" ht="50.1" customHeight="1" x14ac:dyDescent="0.25">
      <c r="A398" s="180"/>
      <c r="B398" s="27" t="s">
        <v>636</v>
      </c>
      <c r="C398" s="27" t="s">
        <v>634</v>
      </c>
      <c r="D398" s="28" t="s">
        <v>637</v>
      </c>
      <c r="E398" s="27" t="s">
        <v>0</v>
      </c>
      <c r="F398" s="134"/>
      <c r="G398" s="142"/>
      <c r="H398" s="134"/>
      <c r="I398" s="143">
        <v>1</v>
      </c>
      <c r="J398" s="137">
        <f t="shared" si="26"/>
        <v>0</v>
      </c>
      <c r="K398" s="138">
        <f t="shared" si="27"/>
        <v>0</v>
      </c>
      <c r="L398" s="139"/>
      <c r="M398" s="129">
        <f t="shared" si="25"/>
        <v>1</v>
      </c>
      <c r="N398" s="129">
        <f t="shared" si="28"/>
        <v>0</v>
      </c>
      <c r="O398" s="24"/>
      <c r="P398" s="24"/>
      <c r="Q398" s="24"/>
      <c r="R398" s="24"/>
      <c r="S398" s="24"/>
      <c r="T398" s="24"/>
      <c r="U398" s="24"/>
      <c r="V398" s="24"/>
      <c r="W398" s="24"/>
      <c r="X398" s="24"/>
      <c r="Y398" s="24"/>
      <c r="Z398" s="24"/>
      <c r="AA398" s="24"/>
      <c r="AB398" s="24"/>
      <c r="AC398" s="24"/>
      <c r="AD398" s="24"/>
      <c r="AE398" s="24"/>
      <c r="AF398" s="24"/>
      <c r="AG398" s="24"/>
      <c r="AH398" s="24"/>
      <c r="AI398" s="24"/>
    </row>
    <row r="399" spans="1:35" ht="50.1" customHeight="1" x14ac:dyDescent="0.25">
      <c r="A399" s="180"/>
      <c r="B399" s="27" t="s">
        <v>638</v>
      </c>
      <c r="C399" s="27" t="s">
        <v>634</v>
      </c>
      <c r="D399" s="28" t="s">
        <v>639</v>
      </c>
      <c r="E399" s="27" t="s">
        <v>0</v>
      </c>
      <c r="F399" s="134"/>
      <c r="G399" s="142"/>
      <c r="H399" s="134"/>
      <c r="I399" s="143">
        <v>1</v>
      </c>
      <c r="J399" s="137">
        <f t="shared" si="26"/>
        <v>0</v>
      </c>
      <c r="K399" s="138">
        <f t="shared" si="27"/>
        <v>0</v>
      </c>
      <c r="L399" s="139"/>
      <c r="M399" s="129">
        <f t="shared" si="25"/>
        <v>1</v>
      </c>
      <c r="N399" s="129">
        <f t="shared" si="28"/>
        <v>0</v>
      </c>
      <c r="O399" s="24"/>
      <c r="P399" s="24"/>
      <c r="Q399" s="24"/>
      <c r="R399" s="24"/>
      <c r="S399" s="24"/>
      <c r="T399" s="24"/>
      <c r="U399" s="24"/>
      <c r="V399" s="24"/>
      <c r="W399" s="24"/>
      <c r="X399" s="24"/>
      <c r="Y399" s="24"/>
      <c r="Z399" s="24"/>
      <c r="AA399" s="24"/>
      <c r="AB399" s="24"/>
      <c r="AC399" s="24"/>
      <c r="AD399" s="24"/>
      <c r="AE399" s="24"/>
      <c r="AF399" s="24"/>
      <c r="AG399" s="24"/>
      <c r="AH399" s="24"/>
      <c r="AI399" s="24"/>
    </row>
    <row r="400" spans="1:35" ht="76.5" customHeight="1" x14ac:dyDescent="0.25">
      <c r="A400" s="180"/>
      <c r="B400" s="27" t="s">
        <v>640</v>
      </c>
      <c r="C400" s="27" t="s">
        <v>634</v>
      </c>
      <c r="D400" s="28" t="s">
        <v>641</v>
      </c>
      <c r="E400" s="27" t="s">
        <v>0</v>
      </c>
      <c r="F400" s="134"/>
      <c r="G400" s="142"/>
      <c r="H400" s="134"/>
      <c r="I400" s="143">
        <v>1</v>
      </c>
      <c r="J400" s="137">
        <f t="shared" si="26"/>
        <v>0</v>
      </c>
      <c r="K400" s="138">
        <f t="shared" si="27"/>
        <v>0</v>
      </c>
      <c r="L400" s="139"/>
      <c r="M400" s="129">
        <f t="shared" si="25"/>
        <v>1</v>
      </c>
      <c r="N400" s="129">
        <f t="shared" si="28"/>
        <v>0</v>
      </c>
      <c r="O400" s="24"/>
      <c r="P400" s="24"/>
      <c r="Q400" s="24"/>
      <c r="R400" s="24"/>
      <c r="S400" s="24"/>
      <c r="T400" s="24"/>
      <c r="U400" s="24"/>
      <c r="V400" s="24"/>
      <c r="W400" s="24"/>
      <c r="X400" s="24"/>
      <c r="Y400" s="24"/>
      <c r="Z400" s="24"/>
      <c r="AA400" s="24"/>
      <c r="AB400" s="24"/>
      <c r="AC400" s="24"/>
      <c r="AD400" s="24"/>
      <c r="AE400" s="24"/>
      <c r="AF400" s="24"/>
      <c r="AG400" s="24"/>
      <c r="AH400" s="24"/>
      <c r="AI400" s="24"/>
    </row>
    <row r="401" spans="1:35" ht="67.5" customHeight="1" x14ac:dyDescent="0.25">
      <c r="A401" s="180"/>
      <c r="B401" s="27" t="s">
        <v>642</v>
      </c>
      <c r="C401" s="27" t="s">
        <v>634</v>
      </c>
      <c r="D401" s="28" t="s">
        <v>643</v>
      </c>
      <c r="E401" s="27" t="s">
        <v>0</v>
      </c>
      <c r="F401" s="134"/>
      <c r="G401" s="142"/>
      <c r="H401" s="134"/>
      <c r="I401" s="143">
        <v>1</v>
      </c>
      <c r="J401" s="137">
        <f t="shared" si="26"/>
        <v>0</v>
      </c>
      <c r="K401" s="138">
        <f t="shared" si="27"/>
        <v>0</v>
      </c>
      <c r="L401" s="139"/>
      <c r="M401" s="129">
        <f t="shared" si="25"/>
        <v>1</v>
      </c>
      <c r="N401" s="129">
        <f t="shared" si="28"/>
        <v>0</v>
      </c>
      <c r="O401" s="24"/>
      <c r="P401" s="24"/>
      <c r="Q401" s="24"/>
      <c r="R401" s="24"/>
      <c r="S401" s="24"/>
      <c r="T401" s="24"/>
      <c r="U401" s="24"/>
      <c r="V401" s="24"/>
      <c r="W401" s="24"/>
      <c r="X401" s="24"/>
      <c r="Y401" s="24"/>
      <c r="Z401" s="24"/>
      <c r="AA401" s="24"/>
      <c r="AB401" s="24"/>
      <c r="AC401" s="24"/>
      <c r="AD401" s="24"/>
      <c r="AE401" s="24"/>
      <c r="AF401" s="24"/>
      <c r="AG401" s="24"/>
      <c r="AH401" s="24"/>
      <c r="AI401" s="24"/>
    </row>
    <row r="402" spans="1:35" ht="50.1" customHeight="1" x14ac:dyDescent="0.25">
      <c r="A402" s="180"/>
      <c r="B402" s="27" t="s">
        <v>644</v>
      </c>
      <c r="C402" s="27" t="s">
        <v>634</v>
      </c>
      <c r="D402" s="28" t="s">
        <v>645</v>
      </c>
      <c r="E402" s="27" t="s">
        <v>1377</v>
      </c>
      <c r="F402" s="134"/>
      <c r="G402" s="140">
        <v>7.2129221732745963</v>
      </c>
      <c r="H402" s="134"/>
      <c r="I402" s="143">
        <v>1</v>
      </c>
      <c r="J402" s="137">
        <f t="shared" si="26"/>
        <v>0</v>
      </c>
      <c r="K402" s="138">
        <f t="shared" si="27"/>
        <v>0</v>
      </c>
      <c r="L402" s="139"/>
      <c r="M402" s="141">
        <f>IF(OR(F402="Ja",F402="Nej"),0,1)</f>
        <v>1</v>
      </c>
      <c r="N402" s="129">
        <f t="shared" si="28"/>
        <v>0</v>
      </c>
      <c r="O402" s="24"/>
      <c r="P402" s="24"/>
      <c r="Q402" s="24"/>
      <c r="R402" s="24"/>
      <c r="S402" s="24"/>
      <c r="T402" s="24"/>
      <c r="U402" s="24"/>
      <c r="V402" s="24"/>
      <c r="W402" s="24"/>
      <c r="X402" s="24"/>
      <c r="Y402" s="24"/>
      <c r="Z402" s="24"/>
      <c r="AA402" s="24"/>
      <c r="AB402" s="24"/>
      <c r="AC402" s="24"/>
      <c r="AD402" s="24"/>
      <c r="AE402" s="24"/>
      <c r="AF402" s="24"/>
      <c r="AG402" s="24"/>
      <c r="AH402" s="24"/>
      <c r="AI402" s="24"/>
    </row>
    <row r="403" spans="1:35" ht="50.1" customHeight="1" x14ac:dyDescent="0.25">
      <c r="A403" s="180"/>
      <c r="B403" s="27" t="s">
        <v>646</v>
      </c>
      <c r="C403" s="27" t="s">
        <v>634</v>
      </c>
      <c r="D403" s="28" t="s">
        <v>647</v>
      </c>
      <c r="E403" s="27" t="s">
        <v>1377</v>
      </c>
      <c r="F403" s="134"/>
      <c r="G403" s="174">
        <v>14.425844346549193</v>
      </c>
      <c r="H403" s="134"/>
      <c r="I403" s="143">
        <v>1</v>
      </c>
      <c r="J403" s="137">
        <f t="shared" si="26"/>
        <v>0</v>
      </c>
      <c r="K403" s="138">
        <f t="shared" si="27"/>
        <v>0</v>
      </c>
      <c r="L403" s="139"/>
      <c r="M403" s="141">
        <f>IF(OR(F403="Ja",F403="Nej"),0,1)</f>
        <v>1</v>
      </c>
      <c r="N403" s="129">
        <f t="shared" si="28"/>
        <v>0</v>
      </c>
      <c r="O403" s="24"/>
      <c r="P403" s="24"/>
      <c r="Q403" s="24"/>
      <c r="R403" s="24"/>
      <c r="S403" s="24"/>
      <c r="T403" s="24"/>
      <c r="U403" s="24"/>
      <c r="V403" s="24"/>
      <c r="W403" s="24"/>
      <c r="X403" s="24"/>
      <c r="Y403" s="24"/>
      <c r="Z403" s="24"/>
      <c r="AA403" s="24"/>
      <c r="AB403" s="24"/>
      <c r="AC403" s="24"/>
      <c r="AD403" s="24"/>
      <c r="AE403" s="24"/>
      <c r="AF403" s="24"/>
      <c r="AG403" s="24"/>
      <c r="AH403" s="24"/>
      <c r="AI403" s="24"/>
    </row>
    <row r="404" spans="1:35" ht="89.25" customHeight="1" x14ac:dyDescent="0.25">
      <c r="A404" s="180"/>
      <c r="B404" s="27" t="s">
        <v>648</v>
      </c>
      <c r="C404" s="27" t="s">
        <v>634</v>
      </c>
      <c r="D404" s="28" t="s">
        <v>649</v>
      </c>
      <c r="E404" s="27" t="s">
        <v>0</v>
      </c>
      <c r="F404" s="134"/>
      <c r="G404" s="142"/>
      <c r="H404" s="134"/>
      <c r="I404" s="143">
        <v>1</v>
      </c>
      <c r="J404" s="137">
        <f t="shared" si="26"/>
        <v>0</v>
      </c>
      <c r="K404" s="138">
        <f t="shared" si="27"/>
        <v>0</v>
      </c>
      <c r="L404" s="139"/>
      <c r="M404" s="129">
        <f t="shared" si="25"/>
        <v>1</v>
      </c>
      <c r="N404" s="129">
        <f t="shared" si="28"/>
        <v>0</v>
      </c>
      <c r="O404" s="24"/>
      <c r="P404" s="24"/>
      <c r="Q404" s="24"/>
      <c r="R404" s="24"/>
      <c r="S404" s="24"/>
      <c r="T404" s="24"/>
      <c r="U404" s="24"/>
      <c r="V404" s="24"/>
      <c r="W404" s="24"/>
      <c r="X404" s="24"/>
      <c r="Y404" s="24"/>
      <c r="Z404" s="24"/>
      <c r="AA404" s="24"/>
      <c r="AB404" s="24"/>
      <c r="AC404" s="24"/>
      <c r="AD404" s="24"/>
      <c r="AE404" s="24"/>
      <c r="AF404" s="24"/>
      <c r="AG404" s="24"/>
      <c r="AH404" s="24"/>
      <c r="AI404" s="24"/>
    </row>
    <row r="405" spans="1:35" ht="57.75" customHeight="1" x14ac:dyDescent="0.25">
      <c r="A405" s="180"/>
      <c r="B405" s="27" t="s">
        <v>650</v>
      </c>
      <c r="C405" s="27" t="s">
        <v>634</v>
      </c>
      <c r="D405" s="28" t="s">
        <v>651</v>
      </c>
      <c r="E405" s="27" t="s">
        <v>0</v>
      </c>
      <c r="F405" s="134"/>
      <c r="G405" s="142"/>
      <c r="H405" s="134"/>
      <c r="I405" s="143">
        <v>1</v>
      </c>
      <c r="J405" s="137">
        <f t="shared" si="26"/>
        <v>0</v>
      </c>
      <c r="K405" s="138">
        <f t="shared" si="27"/>
        <v>0</v>
      </c>
      <c r="L405" s="139"/>
      <c r="M405" s="129">
        <f t="shared" si="25"/>
        <v>1</v>
      </c>
      <c r="N405" s="129">
        <f t="shared" si="28"/>
        <v>0</v>
      </c>
      <c r="O405" s="24"/>
      <c r="P405" s="24"/>
      <c r="Q405" s="24"/>
      <c r="R405" s="24"/>
      <c r="S405" s="24"/>
      <c r="T405" s="24"/>
      <c r="U405" s="24"/>
      <c r="V405" s="24"/>
      <c r="W405" s="24"/>
      <c r="X405" s="24"/>
      <c r="Y405" s="24"/>
      <c r="Z405" s="24"/>
      <c r="AA405" s="24"/>
      <c r="AB405" s="24"/>
      <c r="AC405" s="24"/>
      <c r="AD405" s="24"/>
      <c r="AE405" s="24"/>
      <c r="AF405" s="24"/>
      <c r="AG405" s="24"/>
      <c r="AH405" s="24"/>
      <c r="AI405" s="24"/>
    </row>
    <row r="406" spans="1:35" ht="83.25" customHeight="1" x14ac:dyDescent="0.25">
      <c r="A406" s="180"/>
      <c r="B406" s="27" t="s">
        <v>652</v>
      </c>
      <c r="C406" s="27" t="s">
        <v>634</v>
      </c>
      <c r="D406" s="28" t="s">
        <v>653</v>
      </c>
      <c r="E406" s="27" t="s">
        <v>1377</v>
      </c>
      <c r="F406" s="134"/>
      <c r="G406" s="140">
        <v>7.2129221732745963</v>
      </c>
      <c r="H406" s="134"/>
      <c r="I406" s="143">
        <v>1</v>
      </c>
      <c r="J406" s="137">
        <f t="shared" si="26"/>
        <v>0</v>
      </c>
      <c r="K406" s="138">
        <f t="shared" si="27"/>
        <v>0</v>
      </c>
      <c r="L406" s="139"/>
      <c r="M406" s="141">
        <f>IF(OR(F406="Ja",F406="Nej"),0,1)</f>
        <v>1</v>
      </c>
      <c r="N406" s="129">
        <f t="shared" si="28"/>
        <v>0</v>
      </c>
      <c r="O406" s="24"/>
      <c r="P406" s="24"/>
      <c r="Q406" s="24"/>
      <c r="R406" s="24"/>
      <c r="S406" s="24"/>
      <c r="T406" s="24"/>
      <c r="U406" s="24"/>
      <c r="V406" s="24"/>
      <c r="W406" s="24"/>
      <c r="X406" s="24"/>
      <c r="Y406" s="24"/>
      <c r="Z406" s="24"/>
      <c r="AA406" s="24"/>
      <c r="AB406" s="24"/>
      <c r="AC406" s="24"/>
      <c r="AD406" s="24"/>
      <c r="AE406" s="24"/>
      <c r="AF406" s="24"/>
      <c r="AG406" s="24"/>
      <c r="AH406" s="24"/>
      <c r="AI406" s="24"/>
    </row>
    <row r="407" spans="1:35" ht="50.1" customHeight="1" x14ac:dyDescent="0.25">
      <c r="A407" s="180"/>
      <c r="B407" s="27" t="s">
        <v>654</v>
      </c>
      <c r="C407" s="27" t="s">
        <v>634</v>
      </c>
      <c r="D407" s="28" t="s">
        <v>655</v>
      </c>
      <c r="E407" s="27" t="s">
        <v>0</v>
      </c>
      <c r="F407" s="134"/>
      <c r="G407" s="142"/>
      <c r="H407" s="134"/>
      <c r="I407" s="143">
        <v>1</v>
      </c>
      <c r="J407" s="137">
        <f t="shared" si="26"/>
        <v>0</v>
      </c>
      <c r="K407" s="138">
        <f t="shared" si="27"/>
        <v>0</v>
      </c>
      <c r="L407" s="139"/>
      <c r="M407" s="129">
        <f t="shared" si="25"/>
        <v>1</v>
      </c>
      <c r="N407" s="129">
        <f t="shared" si="28"/>
        <v>0</v>
      </c>
      <c r="O407" s="24"/>
      <c r="P407" s="24"/>
      <c r="Q407" s="24"/>
      <c r="R407" s="24"/>
      <c r="S407" s="24"/>
      <c r="T407" s="24"/>
      <c r="U407" s="24"/>
      <c r="V407" s="24"/>
      <c r="W407" s="24"/>
      <c r="X407" s="24"/>
      <c r="Y407" s="24"/>
      <c r="Z407" s="24"/>
      <c r="AA407" s="24"/>
      <c r="AB407" s="24"/>
      <c r="AC407" s="24"/>
      <c r="AD407" s="24"/>
      <c r="AE407" s="24"/>
      <c r="AF407" s="24"/>
      <c r="AG407" s="24"/>
      <c r="AH407" s="24"/>
      <c r="AI407" s="24"/>
    </row>
    <row r="408" spans="1:35" ht="50.1" customHeight="1" x14ac:dyDescent="0.25">
      <c r="A408" s="180"/>
      <c r="B408" s="27" t="s">
        <v>656</v>
      </c>
      <c r="C408" s="27" t="s">
        <v>634</v>
      </c>
      <c r="D408" s="28" t="s">
        <v>657</v>
      </c>
      <c r="E408" s="27" t="s">
        <v>0</v>
      </c>
      <c r="F408" s="134"/>
      <c r="G408" s="142"/>
      <c r="H408" s="134"/>
      <c r="I408" s="143">
        <v>1</v>
      </c>
      <c r="J408" s="137">
        <f t="shared" si="26"/>
        <v>0</v>
      </c>
      <c r="K408" s="138">
        <f t="shared" si="27"/>
        <v>0</v>
      </c>
      <c r="L408" s="139"/>
      <c r="M408" s="129">
        <f t="shared" si="25"/>
        <v>1</v>
      </c>
      <c r="N408" s="129">
        <f t="shared" si="28"/>
        <v>0</v>
      </c>
      <c r="O408" s="24"/>
      <c r="P408" s="24"/>
      <c r="Q408" s="24"/>
      <c r="R408" s="24"/>
      <c r="S408" s="24"/>
      <c r="T408" s="24"/>
      <c r="U408" s="24"/>
      <c r="V408" s="24"/>
      <c r="W408" s="24"/>
      <c r="X408" s="24"/>
      <c r="Y408" s="24"/>
      <c r="Z408" s="24"/>
      <c r="AA408" s="24"/>
      <c r="AB408" s="24"/>
      <c r="AC408" s="24"/>
      <c r="AD408" s="24"/>
      <c r="AE408" s="24"/>
      <c r="AF408" s="24"/>
      <c r="AG408" s="24"/>
      <c r="AH408" s="24"/>
      <c r="AI408" s="24"/>
    </row>
    <row r="409" spans="1:35" ht="90.75" customHeight="1" x14ac:dyDescent="0.25">
      <c r="A409" s="180"/>
      <c r="B409" s="27" t="s">
        <v>658</v>
      </c>
      <c r="C409" s="27" t="s">
        <v>634</v>
      </c>
      <c r="D409" s="28" t="s">
        <v>659</v>
      </c>
      <c r="E409" s="27" t="s">
        <v>0</v>
      </c>
      <c r="F409" s="134"/>
      <c r="G409" s="142"/>
      <c r="H409" s="134"/>
      <c r="I409" s="143">
        <v>1</v>
      </c>
      <c r="J409" s="137">
        <f t="shared" si="26"/>
        <v>0</v>
      </c>
      <c r="K409" s="138">
        <f t="shared" si="27"/>
        <v>0</v>
      </c>
      <c r="L409" s="139"/>
      <c r="M409" s="129">
        <f t="shared" si="25"/>
        <v>1</v>
      </c>
      <c r="N409" s="129">
        <f t="shared" si="28"/>
        <v>0</v>
      </c>
      <c r="O409" s="24"/>
      <c r="P409" s="24"/>
      <c r="Q409" s="24"/>
      <c r="R409" s="24"/>
      <c r="S409" s="24"/>
      <c r="T409" s="24"/>
      <c r="U409" s="24"/>
      <c r="V409" s="24"/>
      <c r="W409" s="24"/>
      <c r="X409" s="24"/>
      <c r="Y409" s="24"/>
      <c r="Z409" s="24"/>
      <c r="AA409" s="24"/>
      <c r="AB409" s="24"/>
      <c r="AC409" s="24"/>
      <c r="AD409" s="24"/>
      <c r="AE409" s="24"/>
      <c r="AF409" s="24"/>
      <c r="AG409" s="24"/>
      <c r="AH409" s="24"/>
      <c r="AI409" s="24"/>
    </row>
    <row r="410" spans="1:35" ht="64.5" customHeight="1" thickBot="1" x14ac:dyDescent="0.3">
      <c r="A410" s="180"/>
      <c r="B410" s="29" t="s">
        <v>660</v>
      </c>
      <c r="C410" s="29" t="s">
        <v>634</v>
      </c>
      <c r="D410" s="30" t="s">
        <v>661</v>
      </c>
      <c r="E410" s="29" t="s">
        <v>0</v>
      </c>
      <c r="F410" s="134"/>
      <c r="G410" s="164"/>
      <c r="H410" s="134"/>
      <c r="I410" s="145">
        <v>1</v>
      </c>
      <c r="J410" s="146">
        <f t="shared" si="26"/>
        <v>0</v>
      </c>
      <c r="K410" s="147">
        <f t="shared" si="27"/>
        <v>0</v>
      </c>
      <c r="L410" s="139"/>
      <c r="M410" s="129">
        <f t="shared" si="25"/>
        <v>1</v>
      </c>
      <c r="N410" s="129">
        <f t="shared" si="28"/>
        <v>0</v>
      </c>
      <c r="O410" s="24"/>
      <c r="P410" s="24"/>
      <c r="Q410" s="24"/>
      <c r="R410" s="24"/>
      <c r="S410" s="24"/>
      <c r="T410" s="24"/>
      <c r="U410" s="24"/>
      <c r="V410" s="24"/>
      <c r="W410" s="24"/>
      <c r="X410" s="24"/>
      <c r="Y410" s="24"/>
      <c r="Z410" s="24"/>
      <c r="AA410" s="24"/>
      <c r="AB410" s="24"/>
      <c r="AC410" s="24"/>
      <c r="AD410" s="24"/>
      <c r="AE410" s="24"/>
      <c r="AF410" s="24"/>
      <c r="AG410" s="24"/>
      <c r="AH410" s="24"/>
      <c r="AI410" s="24"/>
    </row>
    <row r="411" spans="1:35" ht="21.95" customHeight="1" thickBot="1" x14ac:dyDescent="0.3">
      <c r="B411" s="392" t="s">
        <v>662</v>
      </c>
      <c r="C411" s="393"/>
      <c r="D411" s="393"/>
      <c r="E411" s="393"/>
      <c r="F411" s="110"/>
      <c r="G411" s="110"/>
      <c r="H411" s="110"/>
      <c r="I411" s="110"/>
      <c r="J411" s="110" t="s">
        <v>1277</v>
      </c>
      <c r="K411" s="111" t="s">
        <v>1277</v>
      </c>
      <c r="L411" s="139"/>
      <c r="M411" s="129"/>
      <c r="N411" s="129"/>
      <c r="O411" s="24"/>
      <c r="P411" s="24"/>
      <c r="Q411" s="24"/>
      <c r="R411" s="24"/>
      <c r="S411" s="24"/>
      <c r="T411" s="24"/>
      <c r="U411" s="24"/>
      <c r="V411" s="24"/>
      <c r="W411" s="24"/>
      <c r="X411" s="24"/>
      <c r="Y411" s="24"/>
      <c r="Z411" s="24"/>
      <c r="AA411" s="24"/>
      <c r="AB411" s="24"/>
      <c r="AC411" s="24"/>
      <c r="AD411" s="24"/>
      <c r="AE411" s="24"/>
      <c r="AF411" s="24"/>
      <c r="AG411" s="24"/>
      <c r="AH411" s="24"/>
      <c r="AI411" s="24"/>
    </row>
    <row r="412" spans="1:35" ht="50.1" customHeight="1" x14ac:dyDescent="0.25">
      <c r="B412" s="31" t="s">
        <v>663</v>
      </c>
      <c r="C412" s="31" t="s">
        <v>664</v>
      </c>
      <c r="D412" s="32" t="s">
        <v>665</v>
      </c>
      <c r="E412" s="31" t="s">
        <v>0</v>
      </c>
      <c r="F412" s="134"/>
      <c r="G412" s="162"/>
      <c r="H412" s="134"/>
      <c r="I412" s="163">
        <v>1</v>
      </c>
      <c r="J412" s="154">
        <f t="shared" si="26"/>
        <v>0</v>
      </c>
      <c r="K412" s="155">
        <f t="shared" si="27"/>
        <v>0</v>
      </c>
      <c r="L412" s="139"/>
      <c r="M412" s="129">
        <f t="shared" si="25"/>
        <v>1</v>
      </c>
      <c r="N412" s="129">
        <f t="shared" si="28"/>
        <v>0</v>
      </c>
      <c r="O412" s="24"/>
      <c r="P412" s="24"/>
      <c r="Q412" s="24"/>
      <c r="R412" s="24"/>
      <c r="S412" s="24"/>
      <c r="T412" s="24"/>
      <c r="U412" s="24"/>
      <c r="V412" s="24"/>
      <c r="W412" s="24"/>
      <c r="X412" s="24"/>
      <c r="Y412" s="24"/>
      <c r="Z412" s="24"/>
      <c r="AA412" s="24"/>
      <c r="AB412" s="24"/>
      <c r="AC412" s="24"/>
      <c r="AD412" s="24"/>
      <c r="AE412" s="24"/>
      <c r="AF412" s="24"/>
      <c r="AG412" s="24"/>
      <c r="AH412" s="24"/>
      <c r="AI412" s="24"/>
    </row>
    <row r="413" spans="1:35" ht="50.1" customHeight="1" x14ac:dyDescent="0.25">
      <c r="B413" s="27" t="s">
        <v>666</v>
      </c>
      <c r="C413" s="27" t="s">
        <v>664</v>
      </c>
      <c r="D413" s="28" t="s">
        <v>667</v>
      </c>
      <c r="E413" s="27" t="s">
        <v>1377</v>
      </c>
      <c r="F413" s="134"/>
      <c r="G413" s="140">
        <v>7.2129221732745963</v>
      </c>
      <c r="H413" s="134"/>
      <c r="I413" s="143">
        <v>1</v>
      </c>
      <c r="J413" s="137">
        <f t="shared" si="26"/>
        <v>0</v>
      </c>
      <c r="K413" s="138">
        <f t="shared" si="27"/>
        <v>0</v>
      </c>
      <c r="L413" s="139"/>
      <c r="M413" s="141">
        <f>IF(OR(F413="Ja",F413="Nej"),0,1)</f>
        <v>1</v>
      </c>
      <c r="N413" s="129">
        <f t="shared" si="28"/>
        <v>0</v>
      </c>
      <c r="O413" s="24"/>
      <c r="P413" s="24"/>
      <c r="Q413" s="24"/>
      <c r="R413" s="24"/>
      <c r="S413" s="24"/>
      <c r="T413" s="24"/>
      <c r="U413" s="24"/>
      <c r="V413" s="24"/>
      <c r="W413" s="24"/>
      <c r="X413" s="24"/>
      <c r="Y413" s="24"/>
      <c r="Z413" s="24"/>
      <c r="AA413" s="24"/>
      <c r="AB413" s="24"/>
      <c r="AC413" s="24"/>
      <c r="AD413" s="24"/>
      <c r="AE413" s="24"/>
      <c r="AF413" s="24"/>
      <c r="AG413" s="24"/>
      <c r="AH413" s="24"/>
      <c r="AI413" s="24"/>
    </row>
    <row r="414" spans="1:35" ht="60.75" customHeight="1" x14ac:dyDescent="0.25">
      <c r="B414" s="27" t="s">
        <v>668</v>
      </c>
      <c r="C414" s="27" t="s">
        <v>664</v>
      </c>
      <c r="D414" s="28" t="s">
        <v>669</v>
      </c>
      <c r="E414" s="27" t="s">
        <v>0</v>
      </c>
      <c r="F414" s="134"/>
      <c r="G414" s="142"/>
      <c r="H414" s="134"/>
      <c r="I414" s="143">
        <v>1</v>
      </c>
      <c r="J414" s="137">
        <f t="shared" si="26"/>
        <v>0</v>
      </c>
      <c r="K414" s="138">
        <f t="shared" si="27"/>
        <v>0</v>
      </c>
      <c r="L414" s="139"/>
      <c r="M414" s="129">
        <f t="shared" si="25"/>
        <v>1</v>
      </c>
      <c r="N414" s="129">
        <f t="shared" si="28"/>
        <v>0</v>
      </c>
      <c r="O414" s="24"/>
      <c r="P414" s="24"/>
      <c r="Q414" s="24"/>
      <c r="R414" s="24"/>
      <c r="S414" s="24"/>
      <c r="T414" s="24"/>
      <c r="U414" s="24"/>
      <c r="V414" s="24"/>
      <c r="W414" s="24"/>
      <c r="X414" s="24"/>
      <c r="Y414" s="24"/>
      <c r="Z414" s="24"/>
      <c r="AA414" s="24"/>
      <c r="AB414" s="24"/>
      <c r="AC414" s="24"/>
      <c r="AD414" s="24"/>
      <c r="AE414" s="24"/>
      <c r="AF414" s="24"/>
      <c r="AG414" s="24"/>
      <c r="AH414" s="24"/>
      <c r="AI414" s="24"/>
    </row>
    <row r="415" spans="1:35" ht="81.75" customHeight="1" x14ac:dyDescent="0.25">
      <c r="B415" s="27" t="s">
        <v>670</v>
      </c>
      <c r="C415" s="27" t="s">
        <v>664</v>
      </c>
      <c r="D415" s="28" t="s">
        <v>1325</v>
      </c>
      <c r="E415" s="27" t="s">
        <v>0</v>
      </c>
      <c r="F415" s="134"/>
      <c r="G415" s="142"/>
      <c r="H415" s="134"/>
      <c r="I415" s="143">
        <v>1</v>
      </c>
      <c r="J415" s="137">
        <f t="shared" si="26"/>
        <v>0</v>
      </c>
      <c r="K415" s="138">
        <f t="shared" si="27"/>
        <v>0</v>
      </c>
      <c r="L415" s="139"/>
      <c r="M415" s="129">
        <f t="shared" si="25"/>
        <v>1</v>
      </c>
      <c r="N415" s="129">
        <f t="shared" si="28"/>
        <v>0</v>
      </c>
      <c r="O415" s="24"/>
      <c r="P415" s="24"/>
      <c r="Q415" s="24"/>
      <c r="R415" s="24"/>
      <c r="S415" s="24"/>
      <c r="T415" s="24"/>
      <c r="U415" s="24"/>
      <c r="V415" s="24"/>
      <c r="W415" s="24"/>
      <c r="X415" s="24"/>
      <c r="Y415" s="24"/>
      <c r="Z415" s="24"/>
      <c r="AA415" s="24"/>
      <c r="AB415" s="24"/>
      <c r="AC415" s="24"/>
      <c r="AD415" s="24"/>
      <c r="AE415" s="24"/>
      <c r="AF415" s="24"/>
      <c r="AG415" s="24"/>
      <c r="AH415" s="24"/>
      <c r="AI415" s="24"/>
    </row>
    <row r="416" spans="1:35" ht="50.1" customHeight="1" x14ac:dyDescent="0.25">
      <c r="B416" s="27" t="s">
        <v>671</v>
      </c>
      <c r="C416" s="27" t="s">
        <v>664</v>
      </c>
      <c r="D416" s="28" t="s">
        <v>672</v>
      </c>
      <c r="E416" s="27" t="s">
        <v>0</v>
      </c>
      <c r="F416" s="134"/>
      <c r="G416" s="142"/>
      <c r="H416" s="134"/>
      <c r="I416" s="143">
        <v>1</v>
      </c>
      <c r="J416" s="137">
        <f t="shared" si="26"/>
        <v>0</v>
      </c>
      <c r="K416" s="138">
        <f t="shared" si="27"/>
        <v>0</v>
      </c>
      <c r="L416" s="139"/>
      <c r="M416" s="129">
        <f t="shared" si="25"/>
        <v>1</v>
      </c>
      <c r="N416" s="129">
        <f t="shared" si="28"/>
        <v>0</v>
      </c>
      <c r="O416" s="24"/>
      <c r="P416" s="24"/>
      <c r="Q416" s="24"/>
      <c r="R416" s="24"/>
      <c r="S416" s="24"/>
      <c r="T416" s="24"/>
      <c r="U416" s="24"/>
      <c r="V416" s="24"/>
      <c r="W416" s="24"/>
      <c r="X416" s="24"/>
      <c r="Y416" s="24"/>
      <c r="Z416" s="24"/>
      <c r="AA416" s="24"/>
      <c r="AB416" s="24"/>
      <c r="AC416" s="24"/>
      <c r="AD416" s="24"/>
      <c r="AE416" s="24"/>
      <c r="AF416" s="24"/>
      <c r="AG416" s="24"/>
      <c r="AH416" s="24"/>
      <c r="AI416" s="24"/>
    </row>
    <row r="417" spans="2:35" ht="50.1" customHeight="1" x14ac:dyDescent="0.25">
      <c r="B417" s="27" t="s">
        <v>673</v>
      </c>
      <c r="C417" s="27" t="s">
        <v>664</v>
      </c>
      <c r="D417" s="28" t="s">
        <v>674</v>
      </c>
      <c r="E417" s="27" t="s">
        <v>0</v>
      </c>
      <c r="F417" s="134"/>
      <c r="G417" s="142"/>
      <c r="H417" s="134"/>
      <c r="I417" s="143">
        <v>1</v>
      </c>
      <c r="J417" s="137">
        <f t="shared" si="26"/>
        <v>0</v>
      </c>
      <c r="K417" s="138">
        <f t="shared" si="27"/>
        <v>0</v>
      </c>
      <c r="L417" s="139"/>
      <c r="M417" s="129">
        <f t="shared" si="25"/>
        <v>1</v>
      </c>
      <c r="N417" s="129">
        <f t="shared" si="28"/>
        <v>0</v>
      </c>
      <c r="O417" s="24"/>
      <c r="P417" s="24"/>
      <c r="Q417" s="24"/>
      <c r="R417" s="24"/>
      <c r="S417" s="24"/>
      <c r="T417" s="24"/>
      <c r="U417" s="24"/>
      <c r="V417" s="24"/>
      <c r="W417" s="24"/>
      <c r="X417" s="24"/>
      <c r="Y417" s="24"/>
      <c r="Z417" s="24"/>
      <c r="AA417" s="24"/>
      <c r="AB417" s="24"/>
      <c r="AC417" s="24"/>
      <c r="AD417" s="24"/>
      <c r="AE417" s="24"/>
      <c r="AF417" s="24"/>
      <c r="AG417" s="24"/>
      <c r="AH417" s="24"/>
      <c r="AI417" s="24"/>
    </row>
    <row r="418" spans="2:35" ht="50.1" customHeight="1" x14ac:dyDescent="0.25">
      <c r="B418" s="27" t="s">
        <v>675</v>
      </c>
      <c r="C418" s="27" t="s">
        <v>664</v>
      </c>
      <c r="D418" s="28" t="s">
        <v>1326</v>
      </c>
      <c r="E418" s="27" t="s">
        <v>0</v>
      </c>
      <c r="F418" s="134"/>
      <c r="G418" s="142"/>
      <c r="H418" s="134"/>
      <c r="I418" s="143">
        <v>1</v>
      </c>
      <c r="J418" s="137">
        <f t="shared" si="26"/>
        <v>0</v>
      </c>
      <c r="K418" s="138">
        <f t="shared" si="27"/>
        <v>0</v>
      </c>
      <c r="L418" s="139"/>
      <c r="M418" s="129">
        <f t="shared" si="25"/>
        <v>1</v>
      </c>
      <c r="N418" s="129">
        <f t="shared" si="28"/>
        <v>0</v>
      </c>
      <c r="O418" s="24"/>
      <c r="P418" s="24"/>
      <c r="Q418" s="24"/>
      <c r="R418" s="24"/>
      <c r="S418" s="24"/>
      <c r="T418" s="24"/>
      <c r="U418" s="24"/>
      <c r="V418" s="24"/>
      <c r="W418" s="24"/>
      <c r="X418" s="24"/>
      <c r="Y418" s="24"/>
      <c r="Z418" s="24"/>
      <c r="AA418" s="24"/>
      <c r="AB418" s="24"/>
      <c r="AC418" s="24"/>
      <c r="AD418" s="24"/>
      <c r="AE418" s="24"/>
      <c r="AF418" s="24"/>
      <c r="AG418" s="24"/>
      <c r="AH418" s="24"/>
      <c r="AI418" s="24"/>
    </row>
    <row r="419" spans="2:35" ht="50.1" customHeight="1" x14ac:dyDescent="0.25">
      <c r="B419" s="27" t="s">
        <v>676</v>
      </c>
      <c r="C419" s="27" t="s">
        <v>664</v>
      </c>
      <c r="D419" s="28" t="s">
        <v>1400</v>
      </c>
      <c r="E419" s="27" t="s">
        <v>0</v>
      </c>
      <c r="F419" s="134"/>
      <c r="G419" s="142"/>
      <c r="H419" s="134"/>
      <c r="I419" s="143">
        <v>1</v>
      </c>
      <c r="J419" s="137">
        <f t="shared" si="26"/>
        <v>0</v>
      </c>
      <c r="K419" s="138">
        <f t="shared" si="27"/>
        <v>0</v>
      </c>
      <c r="L419" s="139"/>
      <c r="M419" s="129">
        <f t="shared" si="25"/>
        <v>1</v>
      </c>
      <c r="N419" s="129">
        <f t="shared" si="28"/>
        <v>0</v>
      </c>
      <c r="O419" s="24"/>
      <c r="P419" s="24"/>
      <c r="Q419" s="24"/>
      <c r="R419" s="24"/>
      <c r="S419" s="24"/>
      <c r="T419" s="24"/>
      <c r="U419" s="24"/>
      <c r="V419" s="24"/>
      <c r="W419" s="24"/>
      <c r="X419" s="24"/>
      <c r="Y419" s="24"/>
      <c r="Z419" s="24"/>
      <c r="AA419" s="24"/>
      <c r="AB419" s="24"/>
      <c r="AC419" s="24"/>
      <c r="AD419" s="24"/>
      <c r="AE419" s="24"/>
      <c r="AF419" s="24"/>
      <c r="AG419" s="24"/>
      <c r="AH419" s="24"/>
      <c r="AI419" s="24"/>
    </row>
    <row r="420" spans="2:35" ht="50.1" customHeight="1" x14ac:dyDescent="0.25">
      <c r="B420" s="27" t="s">
        <v>677</v>
      </c>
      <c r="C420" s="27" t="s">
        <v>664</v>
      </c>
      <c r="D420" s="28" t="s">
        <v>678</v>
      </c>
      <c r="E420" s="27" t="s">
        <v>0</v>
      </c>
      <c r="F420" s="134"/>
      <c r="G420" s="142"/>
      <c r="H420" s="134"/>
      <c r="I420" s="143">
        <v>1</v>
      </c>
      <c r="J420" s="137">
        <f t="shared" si="26"/>
        <v>0</v>
      </c>
      <c r="K420" s="138">
        <f t="shared" si="27"/>
        <v>0</v>
      </c>
      <c r="L420" s="139"/>
      <c r="M420" s="129">
        <f t="shared" si="25"/>
        <v>1</v>
      </c>
      <c r="N420" s="129">
        <f t="shared" si="28"/>
        <v>0</v>
      </c>
      <c r="O420" s="24"/>
      <c r="P420" s="24"/>
      <c r="Q420" s="24"/>
      <c r="R420" s="24"/>
      <c r="S420" s="24"/>
      <c r="T420" s="24"/>
      <c r="U420" s="24"/>
      <c r="V420" s="24"/>
      <c r="W420" s="24"/>
      <c r="X420" s="24"/>
      <c r="Y420" s="24"/>
      <c r="Z420" s="24"/>
      <c r="AA420" s="24"/>
      <c r="AB420" s="24"/>
      <c r="AC420" s="24"/>
      <c r="AD420" s="24"/>
      <c r="AE420" s="24"/>
      <c r="AF420" s="24"/>
      <c r="AG420" s="24"/>
      <c r="AH420" s="24"/>
      <c r="AI420" s="24"/>
    </row>
    <row r="421" spans="2:35" ht="50.1" customHeight="1" x14ac:dyDescent="0.25">
      <c r="B421" s="27" t="s">
        <v>679</v>
      </c>
      <c r="C421" s="27" t="s">
        <v>664</v>
      </c>
      <c r="D421" s="28" t="s">
        <v>1306</v>
      </c>
      <c r="E421" s="27" t="s">
        <v>1377</v>
      </c>
      <c r="F421" s="134"/>
      <c r="G421" s="140">
        <v>7.2129221732745963</v>
      </c>
      <c r="H421" s="134"/>
      <c r="I421" s="143">
        <v>1</v>
      </c>
      <c r="J421" s="137">
        <f t="shared" si="26"/>
        <v>0</v>
      </c>
      <c r="K421" s="138">
        <f t="shared" si="27"/>
        <v>0</v>
      </c>
      <c r="L421" s="139"/>
      <c r="M421" s="141">
        <f>IF(OR(F421="Ja",F421="Nej"),0,1)</f>
        <v>1</v>
      </c>
      <c r="N421" s="129">
        <f t="shared" si="28"/>
        <v>0</v>
      </c>
      <c r="O421" s="24"/>
      <c r="P421" s="24"/>
      <c r="Q421" s="24"/>
      <c r="R421" s="24"/>
      <c r="S421" s="24"/>
      <c r="T421" s="24"/>
      <c r="U421" s="24"/>
      <c r="V421" s="24"/>
      <c r="W421" s="24"/>
      <c r="X421" s="24"/>
      <c r="Y421" s="24"/>
      <c r="Z421" s="24"/>
      <c r="AA421" s="24"/>
      <c r="AB421" s="24"/>
      <c r="AC421" s="24"/>
      <c r="AD421" s="24"/>
      <c r="AE421" s="24"/>
      <c r="AF421" s="24"/>
      <c r="AG421" s="24"/>
      <c r="AH421" s="24"/>
      <c r="AI421" s="24"/>
    </row>
    <row r="422" spans="2:35" ht="50.1" customHeight="1" x14ac:dyDescent="0.25">
      <c r="B422" s="27" t="s">
        <v>680</v>
      </c>
      <c r="C422" s="27" t="s">
        <v>664</v>
      </c>
      <c r="D422" s="28" t="s">
        <v>681</v>
      </c>
      <c r="E422" s="27" t="s">
        <v>0</v>
      </c>
      <c r="F422" s="134"/>
      <c r="G422" s="142"/>
      <c r="H422" s="134"/>
      <c r="I422" s="143">
        <v>1</v>
      </c>
      <c r="J422" s="137">
        <f t="shared" si="26"/>
        <v>0</v>
      </c>
      <c r="K422" s="138">
        <f t="shared" si="27"/>
        <v>0</v>
      </c>
      <c r="L422" s="139"/>
      <c r="M422" s="129">
        <f t="shared" si="25"/>
        <v>1</v>
      </c>
      <c r="N422" s="129">
        <f t="shared" si="28"/>
        <v>0</v>
      </c>
      <c r="O422" s="24"/>
      <c r="P422" s="24"/>
      <c r="Q422" s="24"/>
      <c r="R422" s="24"/>
      <c r="S422" s="24"/>
      <c r="T422" s="24"/>
      <c r="U422" s="24"/>
      <c r="V422" s="24"/>
      <c r="W422" s="24"/>
      <c r="X422" s="24"/>
      <c r="Y422" s="24"/>
      <c r="Z422" s="24"/>
      <c r="AA422" s="24"/>
      <c r="AB422" s="24"/>
      <c r="AC422" s="24"/>
      <c r="AD422" s="24"/>
      <c r="AE422" s="24"/>
      <c r="AF422" s="24"/>
      <c r="AG422" s="24"/>
      <c r="AH422" s="24"/>
      <c r="AI422" s="24"/>
    </row>
    <row r="423" spans="2:35" ht="96.75" customHeight="1" x14ac:dyDescent="0.25">
      <c r="B423" s="27" t="s">
        <v>682</v>
      </c>
      <c r="C423" s="27" t="s">
        <v>664</v>
      </c>
      <c r="D423" s="28" t="s">
        <v>683</v>
      </c>
      <c r="E423" s="27" t="s">
        <v>1377</v>
      </c>
      <c r="F423" s="134"/>
      <c r="G423" s="174">
        <v>14.425844346549193</v>
      </c>
      <c r="H423" s="134"/>
      <c r="I423" s="143">
        <v>1</v>
      </c>
      <c r="J423" s="137">
        <f t="shared" si="26"/>
        <v>0</v>
      </c>
      <c r="K423" s="138">
        <f t="shared" si="27"/>
        <v>0</v>
      </c>
      <c r="L423" s="139"/>
      <c r="M423" s="141">
        <f>IF(OR(F423="Ja",F423="Nej"),0,1)</f>
        <v>1</v>
      </c>
      <c r="N423" s="129">
        <f t="shared" si="28"/>
        <v>0</v>
      </c>
      <c r="O423" s="24"/>
      <c r="P423" s="24"/>
      <c r="Q423" s="24"/>
      <c r="R423" s="24"/>
      <c r="S423" s="24"/>
      <c r="T423" s="24"/>
      <c r="U423" s="24"/>
      <c r="V423" s="24"/>
      <c r="W423" s="24"/>
      <c r="X423" s="24"/>
      <c r="Y423" s="24"/>
      <c r="Z423" s="24"/>
      <c r="AA423" s="24"/>
      <c r="AB423" s="24"/>
      <c r="AC423" s="24"/>
      <c r="AD423" s="24"/>
      <c r="AE423" s="24"/>
      <c r="AF423" s="24"/>
      <c r="AG423" s="24"/>
      <c r="AH423" s="24"/>
      <c r="AI423" s="24"/>
    </row>
    <row r="424" spans="2:35" ht="50.1" customHeight="1" x14ac:dyDescent="0.25">
      <c r="B424" s="27" t="s">
        <v>684</v>
      </c>
      <c r="C424" s="27" t="s">
        <v>664</v>
      </c>
      <c r="D424" s="28" t="s">
        <v>685</v>
      </c>
      <c r="E424" s="27" t="s">
        <v>1377</v>
      </c>
      <c r="F424" s="134"/>
      <c r="G424" s="140">
        <v>7.2129221732745963</v>
      </c>
      <c r="H424" s="134"/>
      <c r="I424" s="143">
        <v>1</v>
      </c>
      <c r="J424" s="137">
        <f t="shared" si="26"/>
        <v>0</v>
      </c>
      <c r="K424" s="138">
        <f t="shared" si="27"/>
        <v>0</v>
      </c>
      <c r="L424" s="139"/>
      <c r="M424" s="141">
        <f>IF(OR(F424="Ja",F424="Nej"),0,1)</f>
        <v>1</v>
      </c>
      <c r="N424" s="129">
        <f t="shared" si="28"/>
        <v>0</v>
      </c>
      <c r="O424" s="24"/>
      <c r="P424" s="24"/>
      <c r="Q424" s="24"/>
      <c r="R424" s="24"/>
      <c r="S424" s="24"/>
      <c r="T424" s="24"/>
      <c r="U424" s="24"/>
      <c r="V424" s="24"/>
      <c r="W424" s="24"/>
      <c r="X424" s="24"/>
      <c r="Y424" s="24"/>
      <c r="Z424" s="24"/>
      <c r="AA424" s="24"/>
      <c r="AB424" s="24"/>
      <c r="AC424" s="24"/>
      <c r="AD424" s="24"/>
      <c r="AE424" s="24"/>
      <c r="AF424" s="24"/>
      <c r="AG424" s="24"/>
      <c r="AH424" s="24"/>
      <c r="AI424" s="24"/>
    </row>
    <row r="425" spans="2:35" ht="50.1" customHeight="1" x14ac:dyDescent="0.25">
      <c r="B425" s="27" t="s">
        <v>686</v>
      </c>
      <c r="C425" s="27" t="s">
        <v>664</v>
      </c>
      <c r="D425" s="28" t="s">
        <v>1307</v>
      </c>
      <c r="E425" s="27" t="s">
        <v>0</v>
      </c>
      <c r="F425" s="134"/>
      <c r="G425" s="142"/>
      <c r="H425" s="134"/>
      <c r="I425" s="143">
        <v>1</v>
      </c>
      <c r="J425" s="137">
        <f t="shared" si="26"/>
        <v>0</v>
      </c>
      <c r="K425" s="138">
        <f t="shared" si="27"/>
        <v>0</v>
      </c>
      <c r="L425" s="139"/>
      <c r="M425" s="129">
        <f t="shared" si="25"/>
        <v>1</v>
      </c>
      <c r="N425" s="129">
        <f t="shared" si="28"/>
        <v>0</v>
      </c>
      <c r="O425" s="24"/>
      <c r="P425" s="24"/>
      <c r="Q425" s="24"/>
      <c r="R425" s="24"/>
      <c r="S425" s="24"/>
      <c r="T425" s="24"/>
      <c r="U425" s="24"/>
      <c r="V425" s="24"/>
      <c r="W425" s="24"/>
      <c r="X425" s="24"/>
      <c r="Y425" s="24"/>
      <c r="Z425" s="24"/>
      <c r="AA425" s="24"/>
      <c r="AB425" s="24"/>
      <c r="AC425" s="24"/>
      <c r="AD425" s="24"/>
      <c r="AE425" s="24"/>
      <c r="AF425" s="24"/>
      <c r="AG425" s="24"/>
      <c r="AH425" s="24"/>
      <c r="AI425" s="24"/>
    </row>
    <row r="426" spans="2:35" ht="50.1" customHeight="1" x14ac:dyDescent="0.25">
      <c r="B426" s="27" t="s">
        <v>687</v>
      </c>
      <c r="C426" s="27" t="s">
        <v>664</v>
      </c>
      <c r="D426" s="28" t="s">
        <v>1308</v>
      </c>
      <c r="E426" s="27" t="s">
        <v>0</v>
      </c>
      <c r="F426" s="134"/>
      <c r="G426" s="142"/>
      <c r="H426" s="134"/>
      <c r="I426" s="143">
        <v>1</v>
      </c>
      <c r="J426" s="137">
        <f t="shared" si="26"/>
        <v>0</v>
      </c>
      <c r="K426" s="138">
        <f t="shared" si="27"/>
        <v>0</v>
      </c>
      <c r="L426" s="139"/>
      <c r="M426" s="129">
        <f t="shared" si="25"/>
        <v>1</v>
      </c>
      <c r="N426" s="129">
        <f t="shared" si="28"/>
        <v>0</v>
      </c>
      <c r="O426" s="24"/>
      <c r="P426" s="24"/>
      <c r="Q426" s="24"/>
      <c r="R426" s="24"/>
      <c r="S426" s="24"/>
      <c r="T426" s="24"/>
      <c r="U426" s="24"/>
      <c r="V426" s="24"/>
      <c r="W426" s="24"/>
      <c r="X426" s="24"/>
      <c r="Y426" s="24"/>
      <c r="Z426" s="24"/>
      <c r="AA426" s="24"/>
      <c r="AB426" s="24"/>
      <c r="AC426" s="24"/>
      <c r="AD426" s="24"/>
      <c r="AE426" s="24"/>
      <c r="AF426" s="24"/>
      <c r="AG426" s="24"/>
      <c r="AH426" s="24"/>
      <c r="AI426" s="24"/>
    </row>
    <row r="427" spans="2:35" ht="78.75" customHeight="1" x14ac:dyDescent="0.25">
      <c r="B427" s="27" t="s">
        <v>688</v>
      </c>
      <c r="C427" s="27" t="s">
        <v>664</v>
      </c>
      <c r="D427" s="28" t="s">
        <v>689</v>
      </c>
      <c r="E427" s="27" t="s">
        <v>0</v>
      </c>
      <c r="F427" s="134"/>
      <c r="G427" s="142"/>
      <c r="H427" s="134"/>
      <c r="I427" s="143">
        <v>1</v>
      </c>
      <c r="J427" s="137">
        <f t="shared" si="26"/>
        <v>0</v>
      </c>
      <c r="K427" s="138">
        <f t="shared" si="27"/>
        <v>0</v>
      </c>
      <c r="L427" s="139"/>
      <c r="M427" s="129">
        <f t="shared" si="25"/>
        <v>1</v>
      </c>
      <c r="N427" s="129">
        <f t="shared" si="28"/>
        <v>0</v>
      </c>
      <c r="O427" s="24"/>
      <c r="P427" s="24"/>
      <c r="Q427" s="24"/>
      <c r="R427" s="24"/>
      <c r="S427" s="24"/>
      <c r="T427" s="24"/>
      <c r="U427" s="24"/>
      <c r="V427" s="24"/>
      <c r="W427" s="24"/>
      <c r="X427" s="24"/>
      <c r="Y427" s="24"/>
      <c r="Z427" s="24"/>
      <c r="AA427" s="24"/>
      <c r="AB427" s="24"/>
      <c r="AC427" s="24"/>
      <c r="AD427" s="24"/>
      <c r="AE427" s="24"/>
      <c r="AF427" s="24"/>
      <c r="AG427" s="24"/>
      <c r="AH427" s="24"/>
      <c r="AI427" s="24"/>
    </row>
    <row r="428" spans="2:35" ht="79.5" customHeight="1" x14ac:dyDescent="0.25">
      <c r="B428" s="27" t="s">
        <v>690</v>
      </c>
      <c r="C428" s="27" t="s">
        <v>664</v>
      </c>
      <c r="D428" s="28" t="s">
        <v>691</v>
      </c>
      <c r="E428" s="27" t="s">
        <v>0</v>
      </c>
      <c r="F428" s="134"/>
      <c r="G428" s="142"/>
      <c r="H428" s="134"/>
      <c r="I428" s="143">
        <v>1</v>
      </c>
      <c r="J428" s="137">
        <f t="shared" si="26"/>
        <v>0</v>
      </c>
      <c r="K428" s="138">
        <f t="shared" si="27"/>
        <v>0</v>
      </c>
      <c r="L428" s="139"/>
      <c r="M428" s="129">
        <f t="shared" si="25"/>
        <v>1</v>
      </c>
      <c r="N428" s="129">
        <f t="shared" si="28"/>
        <v>0</v>
      </c>
      <c r="O428" s="24"/>
      <c r="P428" s="24"/>
      <c r="Q428" s="24"/>
      <c r="R428" s="24"/>
      <c r="S428" s="24"/>
      <c r="T428" s="24"/>
      <c r="U428" s="24"/>
      <c r="V428" s="24"/>
      <c r="W428" s="24"/>
      <c r="X428" s="24"/>
      <c r="Y428" s="24"/>
      <c r="Z428" s="24"/>
      <c r="AA428" s="24"/>
      <c r="AB428" s="24"/>
      <c r="AC428" s="24"/>
      <c r="AD428" s="24"/>
      <c r="AE428" s="24"/>
      <c r="AF428" s="24"/>
      <c r="AG428" s="24"/>
      <c r="AH428" s="24"/>
      <c r="AI428" s="24"/>
    </row>
    <row r="429" spans="2:35" ht="93.75" customHeight="1" x14ac:dyDescent="0.25">
      <c r="B429" s="27" t="s">
        <v>692</v>
      </c>
      <c r="C429" s="27" t="s">
        <v>664</v>
      </c>
      <c r="D429" s="28" t="s">
        <v>693</v>
      </c>
      <c r="E429" s="27" t="s">
        <v>0</v>
      </c>
      <c r="F429" s="134"/>
      <c r="G429" s="142"/>
      <c r="H429" s="134"/>
      <c r="I429" s="143">
        <v>1</v>
      </c>
      <c r="J429" s="137">
        <f t="shared" si="26"/>
        <v>0</v>
      </c>
      <c r="K429" s="138">
        <f t="shared" si="27"/>
        <v>0</v>
      </c>
      <c r="L429" s="139"/>
      <c r="M429" s="129">
        <f t="shared" si="25"/>
        <v>1</v>
      </c>
      <c r="N429" s="129">
        <f t="shared" si="28"/>
        <v>0</v>
      </c>
      <c r="O429" s="24"/>
      <c r="P429" s="24"/>
      <c r="Q429" s="24"/>
      <c r="R429" s="24"/>
      <c r="S429" s="24"/>
      <c r="T429" s="24"/>
      <c r="U429" s="24"/>
      <c r="V429" s="24"/>
      <c r="W429" s="24"/>
      <c r="X429" s="24"/>
      <c r="Y429" s="24"/>
      <c r="Z429" s="24"/>
      <c r="AA429" s="24"/>
      <c r="AB429" s="24"/>
      <c r="AC429" s="24"/>
      <c r="AD429" s="24"/>
      <c r="AE429" s="24"/>
      <c r="AF429" s="24"/>
      <c r="AG429" s="24"/>
      <c r="AH429" s="24"/>
      <c r="AI429" s="24"/>
    </row>
    <row r="430" spans="2:35" ht="76.5" customHeight="1" x14ac:dyDescent="0.25">
      <c r="B430" s="27" t="s">
        <v>694</v>
      </c>
      <c r="C430" s="27" t="s">
        <v>664</v>
      </c>
      <c r="D430" s="28" t="s">
        <v>695</v>
      </c>
      <c r="E430" s="27" t="s">
        <v>0</v>
      </c>
      <c r="F430" s="134"/>
      <c r="G430" s="142"/>
      <c r="H430" s="134"/>
      <c r="I430" s="143">
        <v>1</v>
      </c>
      <c r="J430" s="137">
        <f t="shared" si="26"/>
        <v>0</v>
      </c>
      <c r="K430" s="138">
        <f t="shared" si="27"/>
        <v>0</v>
      </c>
      <c r="L430" s="139"/>
      <c r="M430" s="129">
        <f t="shared" si="25"/>
        <v>1</v>
      </c>
      <c r="N430" s="129">
        <f t="shared" si="28"/>
        <v>0</v>
      </c>
      <c r="O430" s="24"/>
      <c r="P430" s="24"/>
      <c r="Q430" s="24"/>
      <c r="R430" s="24"/>
      <c r="S430" s="24"/>
      <c r="T430" s="24"/>
      <c r="U430" s="24"/>
      <c r="V430" s="24"/>
      <c r="W430" s="24"/>
      <c r="X430" s="24"/>
      <c r="Y430" s="24"/>
      <c r="Z430" s="24"/>
      <c r="AA430" s="24"/>
      <c r="AB430" s="24"/>
      <c r="AC430" s="24"/>
      <c r="AD430" s="24"/>
      <c r="AE430" s="24"/>
      <c r="AF430" s="24"/>
      <c r="AG430" s="24"/>
      <c r="AH430" s="24"/>
      <c r="AI430" s="24"/>
    </row>
    <row r="431" spans="2:35" ht="50.1" customHeight="1" x14ac:dyDescent="0.25">
      <c r="B431" s="27" t="s">
        <v>696</v>
      </c>
      <c r="C431" s="27" t="s">
        <v>664</v>
      </c>
      <c r="D431" s="28" t="s">
        <v>697</v>
      </c>
      <c r="E431" s="27" t="s">
        <v>0</v>
      </c>
      <c r="F431" s="134"/>
      <c r="G431" s="142"/>
      <c r="H431" s="134"/>
      <c r="I431" s="143">
        <v>1</v>
      </c>
      <c r="J431" s="137">
        <f t="shared" si="26"/>
        <v>0</v>
      </c>
      <c r="K431" s="138">
        <f t="shared" si="27"/>
        <v>0</v>
      </c>
      <c r="L431" s="139"/>
      <c r="M431" s="129">
        <f t="shared" si="25"/>
        <v>1</v>
      </c>
      <c r="N431" s="129">
        <f t="shared" si="28"/>
        <v>0</v>
      </c>
      <c r="O431" s="24"/>
      <c r="P431" s="24"/>
      <c r="Q431" s="24"/>
      <c r="R431" s="24"/>
      <c r="S431" s="24"/>
      <c r="T431" s="24"/>
      <c r="U431" s="24"/>
      <c r="V431" s="24"/>
      <c r="W431" s="24"/>
      <c r="X431" s="24"/>
      <c r="Y431" s="24"/>
      <c r="Z431" s="24"/>
      <c r="AA431" s="24"/>
      <c r="AB431" s="24"/>
      <c r="AC431" s="24"/>
      <c r="AD431" s="24"/>
      <c r="AE431" s="24"/>
      <c r="AF431" s="24"/>
      <c r="AG431" s="24"/>
      <c r="AH431" s="24"/>
      <c r="AI431" s="24"/>
    </row>
    <row r="432" spans="2:35" ht="50.1" customHeight="1" x14ac:dyDescent="0.25">
      <c r="B432" s="27" t="s">
        <v>698</v>
      </c>
      <c r="C432" s="27" t="s">
        <v>664</v>
      </c>
      <c r="D432" s="28" t="s">
        <v>699</v>
      </c>
      <c r="E432" s="27" t="s">
        <v>0</v>
      </c>
      <c r="F432" s="134"/>
      <c r="G432" s="142"/>
      <c r="H432" s="134"/>
      <c r="I432" s="143">
        <v>1</v>
      </c>
      <c r="J432" s="137">
        <f t="shared" si="26"/>
        <v>0</v>
      </c>
      <c r="K432" s="138">
        <f t="shared" si="27"/>
        <v>0</v>
      </c>
      <c r="L432" s="139"/>
      <c r="M432" s="129">
        <f t="shared" si="25"/>
        <v>1</v>
      </c>
      <c r="N432" s="129">
        <f t="shared" si="28"/>
        <v>0</v>
      </c>
      <c r="O432" s="24"/>
      <c r="P432" s="24"/>
      <c r="Q432" s="24"/>
      <c r="R432" s="24"/>
      <c r="S432" s="24"/>
      <c r="T432" s="24"/>
      <c r="U432" s="24"/>
      <c r="V432" s="24"/>
      <c r="W432" s="24"/>
      <c r="X432" s="24"/>
      <c r="Y432" s="24"/>
      <c r="Z432" s="24"/>
      <c r="AA432" s="24"/>
      <c r="AB432" s="24"/>
      <c r="AC432" s="24"/>
      <c r="AD432" s="24"/>
      <c r="AE432" s="24"/>
      <c r="AF432" s="24"/>
      <c r="AG432" s="24"/>
      <c r="AH432" s="24"/>
      <c r="AI432" s="24"/>
    </row>
    <row r="433" spans="2:35" ht="70.5" customHeight="1" x14ac:dyDescent="0.25">
      <c r="B433" s="27" t="s">
        <v>700</v>
      </c>
      <c r="C433" s="27" t="s">
        <v>664</v>
      </c>
      <c r="D433" s="28" t="s">
        <v>1309</v>
      </c>
      <c r="E433" s="27" t="s">
        <v>0</v>
      </c>
      <c r="F433" s="134"/>
      <c r="G433" s="142"/>
      <c r="H433" s="134"/>
      <c r="I433" s="143">
        <v>1</v>
      </c>
      <c r="J433" s="137">
        <f t="shared" si="26"/>
        <v>0</v>
      </c>
      <c r="K433" s="138">
        <f t="shared" si="27"/>
        <v>0</v>
      </c>
      <c r="L433" s="139"/>
      <c r="M433" s="129">
        <f t="shared" si="25"/>
        <v>1</v>
      </c>
      <c r="N433" s="129">
        <f t="shared" si="28"/>
        <v>0</v>
      </c>
      <c r="O433" s="24"/>
      <c r="P433" s="24"/>
      <c r="Q433" s="24"/>
      <c r="R433" s="24"/>
      <c r="S433" s="24"/>
      <c r="T433" s="24"/>
      <c r="U433" s="24"/>
      <c r="V433" s="24"/>
      <c r="W433" s="24"/>
      <c r="X433" s="24"/>
      <c r="Y433" s="24"/>
      <c r="Z433" s="24"/>
      <c r="AA433" s="24"/>
      <c r="AB433" s="24"/>
      <c r="AC433" s="24"/>
      <c r="AD433" s="24"/>
      <c r="AE433" s="24"/>
      <c r="AF433" s="24"/>
      <c r="AG433" s="24"/>
      <c r="AH433" s="24"/>
      <c r="AI433" s="24"/>
    </row>
    <row r="434" spans="2:35" ht="106.5" customHeight="1" x14ac:dyDescent="0.25">
      <c r="B434" s="27" t="s">
        <v>701</v>
      </c>
      <c r="C434" s="27" t="s">
        <v>664</v>
      </c>
      <c r="D434" s="28" t="s">
        <v>1310</v>
      </c>
      <c r="E434" s="27" t="s">
        <v>0</v>
      </c>
      <c r="F434" s="134"/>
      <c r="G434" s="142"/>
      <c r="H434" s="134"/>
      <c r="I434" s="143">
        <v>1</v>
      </c>
      <c r="J434" s="137">
        <f t="shared" si="26"/>
        <v>0</v>
      </c>
      <c r="K434" s="138">
        <f t="shared" si="27"/>
        <v>0</v>
      </c>
      <c r="L434" s="139"/>
      <c r="M434" s="129">
        <f t="shared" si="25"/>
        <v>1</v>
      </c>
      <c r="N434" s="129">
        <f t="shared" si="28"/>
        <v>0</v>
      </c>
      <c r="O434" s="24"/>
      <c r="P434" s="24"/>
      <c r="Q434" s="24"/>
      <c r="R434" s="24"/>
      <c r="S434" s="24"/>
      <c r="T434" s="24"/>
      <c r="U434" s="24"/>
      <c r="V434" s="24"/>
      <c r="W434" s="24"/>
      <c r="X434" s="24"/>
      <c r="Y434" s="24"/>
      <c r="Z434" s="24"/>
      <c r="AA434" s="24"/>
      <c r="AB434" s="24"/>
      <c r="AC434" s="24"/>
      <c r="AD434" s="24"/>
      <c r="AE434" s="24"/>
      <c r="AF434" s="24"/>
      <c r="AG434" s="24"/>
      <c r="AH434" s="24"/>
      <c r="AI434" s="24"/>
    </row>
    <row r="435" spans="2:35" ht="82.5" customHeight="1" x14ac:dyDescent="0.25">
      <c r="B435" s="27" t="s">
        <v>702</v>
      </c>
      <c r="C435" s="27" t="s">
        <v>664</v>
      </c>
      <c r="D435" s="28" t="s">
        <v>1311</v>
      </c>
      <c r="E435" s="27" t="s">
        <v>1377</v>
      </c>
      <c r="F435" s="134"/>
      <c r="G435" s="140">
        <v>7.2129221732745963</v>
      </c>
      <c r="H435" s="134"/>
      <c r="I435" s="143">
        <v>1</v>
      </c>
      <c r="J435" s="137">
        <f t="shared" si="26"/>
        <v>0</v>
      </c>
      <c r="K435" s="138">
        <f t="shared" si="27"/>
        <v>0</v>
      </c>
      <c r="L435" s="139"/>
      <c r="M435" s="141">
        <f>IF(OR(F435="Ja",F435="Nej"),0,1)</f>
        <v>1</v>
      </c>
      <c r="N435" s="129">
        <f t="shared" si="28"/>
        <v>0</v>
      </c>
      <c r="O435" s="24"/>
      <c r="P435" s="24"/>
      <c r="Q435" s="24"/>
      <c r="R435" s="24"/>
      <c r="S435" s="24"/>
      <c r="T435" s="24"/>
      <c r="U435" s="24"/>
      <c r="V435" s="24"/>
      <c r="W435" s="24"/>
      <c r="X435" s="24"/>
      <c r="Y435" s="24"/>
      <c r="Z435" s="24"/>
      <c r="AA435" s="24"/>
      <c r="AB435" s="24"/>
      <c r="AC435" s="24"/>
      <c r="AD435" s="24"/>
      <c r="AE435" s="24"/>
      <c r="AF435" s="24"/>
      <c r="AG435" s="24"/>
      <c r="AH435" s="24"/>
      <c r="AI435" s="24"/>
    </row>
    <row r="436" spans="2:35" ht="96.75" customHeight="1" x14ac:dyDescent="0.25">
      <c r="B436" s="27" t="s">
        <v>703</v>
      </c>
      <c r="C436" s="27" t="s">
        <v>664</v>
      </c>
      <c r="D436" s="28" t="s">
        <v>1312</v>
      </c>
      <c r="E436" s="27" t="s">
        <v>1377</v>
      </c>
      <c r="F436" s="134"/>
      <c r="G436" s="140">
        <v>7.2129221732745963</v>
      </c>
      <c r="H436" s="134"/>
      <c r="I436" s="143">
        <v>1</v>
      </c>
      <c r="J436" s="137">
        <f t="shared" si="26"/>
        <v>0</v>
      </c>
      <c r="K436" s="138">
        <f t="shared" si="27"/>
        <v>0</v>
      </c>
      <c r="L436" s="139"/>
      <c r="M436" s="141">
        <f>IF(OR(F436="Ja",F436="Nej"),0,1)</f>
        <v>1</v>
      </c>
      <c r="N436" s="129">
        <f t="shared" si="28"/>
        <v>0</v>
      </c>
      <c r="O436" s="24"/>
      <c r="P436" s="24"/>
      <c r="Q436" s="24"/>
      <c r="R436" s="24"/>
      <c r="S436" s="24"/>
      <c r="T436" s="24"/>
      <c r="U436" s="24"/>
      <c r="V436" s="24"/>
      <c r="W436" s="24"/>
      <c r="X436" s="24"/>
      <c r="Y436" s="24"/>
      <c r="Z436" s="24"/>
      <c r="AA436" s="24"/>
      <c r="AB436" s="24"/>
      <c r="AC436" s="24"/>
      <c r="AD436" s="24"/>
      <c r="AE436" s="24"/>
      <c r="AF436" s="24"/>
      <c r="AG436" s="24"/>
      <c r="AH436" s="24"/>
      <c r="AI436" s="24"/>
    </row>
    <row r="437" spans="2:35" ht="66" customHeight="1" x14ac:dyDescent="0.25">
      <c r="B437" s="27" t="s">
        <v>704</v>
      </c>
      <c r="C437" s="27" t="s">
        <v>664</v>
      </c>
      <c r="D437" s="28" t="s">
        <v>705</v>
      </c>
      <c r="E437" s="27" t="s">
        <v>0</v>
      </c>
      <c r="F437" s="134"/>
      <c r="G437" s="142"/>
      <c r="H437" s="134"/>
      <c r="I437" s="143">
        <v>1</v>
      </c>
      <c r="J437" s="137">
        <f t="shared" si="26"/>
        <v>0</v>
      </c>
      <c r="K437" s="138">
        <f t="shared" si="27"/>
        <v>0</v>
      </c>
      <c r="L437" s="139"/>
      <c r="M437" s="129">
        <f t="shared" si="25"/>
        <v>1</v>
      </c>
      <c r="N437" s="129">
        <f t="shared" si="28"/>
        <v>0</v>
      </c>
      <c r="O437" s="24"/>
      <c r="P437" s="24"/>
      <c r="Q437" s="24"/>
      <c r="R437" s="24"/>
      <c r="S437" s="24"/>
      <c r="T437" s="24"/>
      <c r="U437" s="24"/>
      <c r="V437" s="24"/>
      <c r="W437" s="24"/>
      <c r="X437" s="24"/>
      <c r="Y437" s="24"/>
      <c r="Z437" s="24"/>
      <c r="AA437" s="24"/>
      <c r="AB437" s="24"/>
      <c r="AC437" s="24"/>
      <c r="AD437" s="24"/>
      <c r="AE437" s="24"/>
      <c r="AF437" s="24"/>
      <c r="AG437" s="24"/>
      <c r="AH437" s="24"/>
      <c r="AI437" s="24"/>
    </row>
    <row r="438" spans="2:35" ht="50.1" customHeight="1" x14ac:dyDescent="0.25">
      <c r="B438" s="27" t="s">
        <v>706</v>
      </c>
      <c r="C438" s="27" t="s">
        <v>664</v>
      </c>
      <c r="D438" s="28" t="s">
        <v>707</v>
      </c>
      <c r="E438" s="27" t="s">
        <v>0</v>
      </c>
      <c r="F438" s="134"/>
      <c r="G438" s="142"/>
      <c r="H438" s="134"/>
      <c r="I438" s="143">
        <v>1</v>
      </c>
      <c r="J438" s="137">
        <f t="shared" si="26"/>
        <v>0</v>
      </c>
      <c r="K438" s="138">
        <f t="shared" si="27"/>
        <v>0</v>
      </c>
      <c r="L438" s="139"/>
      <c r="M438" s="129">
        <f t="shared" si="25"/>
        <v>1</v>
      </c>
      <c r="N438" s="129">
        <f t="shared" si="28"/>
        <v>0</v>
      </c>
      <c r="O438" s="24"/>
      <c r="P438" s="24"/>
      <c r="Q438" s="24"/>
      <c r="R438" s="24"/>
      <c r="S438" s="24"/>
      <c r="T438" s="24"/>
      <c r="U438" s="24"/>
      <c r="V438" s="24"/>
      <c r="W438" s="24"/>
      <c r="X438" s="24"/>
      <c r="Y438" s="24"/>
      <c r="Z438" s="24"/>
      <c r="AA438" s="24"/>
      <c r="AB438" s="24"/>
      <c r="AC438" s="24"/>
      <c r="AD438" s="24"/>
      <c r="AE438" s="24"/>
      <c r="AF438" s="24"/>
      <c r="AG438" s="24"/>
      <c r="AH438" s="24"/>
      <c r="AI438" s="24"/>
    </row>
    <row r="439" spans="2:35" ht="50.1" customHeight="1" x14ac:dyDescent="0.25">
      <c r="B439" s="29" t="s">
        <v>708</v>
      </c>
      <c r="C439" s="29" t="s">
        <v>664</v>
      </c>
      <c r="D439" s="30" t="s">
        <v>709</v>
      </c>
      <c r="E439" s="29" t="s">
        <v>0</v>
      </c>
      <c r="F439" s="134"/>
      <c r="G439" s="164"/>
      <c r="H439" s="134"/>
      <c r="I439" s="145">
        <v>1</v>
      </c>
      <c r="J439" s="146">
        <f t="shared" si="26"/>
        <v>0</v>
      </c>
      <c r="K439" s="147">
        <f t="shared" si="27"/>
        <v>0</v>
      </c>
      <c r="L439" s="139"/>
      <c r="M439" s="129">
        <f t="shared" si="25"/>
        <v>1</v>
      </c>
      <c r="N439" s="129">
        <f t="shared" si="28"/>
        <v>0</v>
      </c>
      <c r="O439" s="24"/>
      <c r="P439" s="24"/>
      <c r="Q439" s="24"/>
      <c r="R439" s="24"/>
      <c r="S439" s="24"/>
      <c r="T439" s="24"/>
      <c r="U439" s="24"/>
      <c r="V439" s="24"/>
      <c r="W439" s="24"/>
      <c r="X439" s="24"/>
      <c r="Y439" s="24"/>
      <c r="Z439" s="24"/>
      <c r="AA439" s="24"/>
      <c r="AB439" s="24"/>
      <c r="AC439" s="24"/>
      <c r="AD439" s="24"/>
      <c r="AE439" s="24"/>
      <c r="AF439" s="24"/>
      <c r="AG439" s="24"/>
      <c r="AH439" s="24"/>
      <c r="AI439" s="24"/>
    </row>
    <row r="440" spans="2:35" ht="21.95" customHeight="1" x14ac:dyDescent="0.25">
      <c r="B440" s="457" t="s">
        <v>710</v>
      </c>
      <c r="C440" s="457"/>
      <c r="D440" s="457"/>
      <c r="E440" s="457"/>
      <c r="F440" s="161"/>
      <c r="G440" s="161"/>
      <c r="H440" s="161"/>
      <c r="I440" s="161"/>
      <c r="J440" s="161" t="s">
        <v>1277</v>
      </c>
      <c r="K440" s="161" t="s">
        <v>1277</v>
      </c>
      <c r="L440" s="139"/>
      <c r="M440" s="129"/>
      <c r="N440" s="129"/>
      <c r="O440" s="24"/>
      <c r="P440" s="24"/>
      <c r="Q440" s="24"/>
      <c r="R440" s="24"/>
      <c r="S440" s="24"/>
      <c r="T440" s="24"/>
      <c r="U440" s="24"/>
      <c r="V440" s="24"/>
      <c r="W440" s="24"/>
      <c r="X440" s="24"/>
      <c r="Y440" s="24"/>
      <c r="Z440" s="24"/>
      <c r="AA440" s="24"/>
      <c r="AB440" s="24"/>
      <c r="AC440" s="24"/>
      <c r="AD440" s="24"/>
      <c r="AE440" s="24"/>
      <c r="AF440" s="24"/>
      <c r="AG440" s="24"/>
      <c r="AH440" s="24"/>
      <c r="AI440" s="24"/>
    </row>
    <row r="441" spans="2:35" ht="50.1" customHeight="1" x14ac:dyDescent="0.25">
      <c r="B441" s="31" t="s">
        <v>711</v>
      </c>
      <c r="C441" s="31" t="s">
        <v>712</v>
      </c>
      <c r="D441" s="32" t="s">
        <v>713</v>
      </c>
      <c r="E441" s="31" t="s">
        <v>0</v>
      </c>
      <c r="F441" s="134"/>
      <c r="G441" s="162"/>
      <c r="H441" s="134"/>
      <c r="I441" s="163">
        <v>1</v>
      </c>
      <c r="J441" s="154">
        <f t="shared" si="26"/>
        <v>0</v>
      </c>
      <c r="K441" s="155">
        <f t="shared" si="27"/>
        <v>0</v>
      </c>
      <c r="L441" s="139"/>
      <c r="M441" s="129">
        <f t="shared" si="25"/>
        <v>1</v>
      </c>
      <c r="N441" s="129">
        <f t="shared" si="28"/>
        <v>0</v>
      </c>
      <c r="O441" s="24"/>
      <c r="P441" s="24"/>
      <c r="Q441" s="24"/>
      <c r="R441" s="24"/>
      <c r="S441" s="24"/>
      <c r="T441" s="24"/>
      <c r="U441" s="24"/>
      <c r="V441" s="24"/>
      <c r="W441" s="24"/>
      <c r="X441" s="24"/>
      <c r="Y441" s="24"/>
      <c r="Z441" s="24"/>
      <c r="AA441" s="24"/>
      <c r="AB441" s="24"/>
      <c r="AC441" s="24"/>
      <c r="AD441" s="24"/>
      <c r="AE441" s="24"/>
      <c r="AF441" s="24"/>
      <c r="AG441" s="24"/>
      <c r="AH441" s="24"/>
      <c r="AI441" s="24"/>
    </row>
    <row r="442" spans="2:35" ht="50.1" customHeight="1" x14ac:dyDescent="0.25">
      <c r="B442" s="27" t="s">
        <v>714</v>
      </c>
      <c r="C442" s="27" t="s">
        <v>712</v>
      </c>
      <c r="D442" s="28" t="s">
        <v>715</v>
      </c>
      <c r="E442" s="27" t="s">
        <v>0</v>
      </c>
      <c r="F442" s="134"/>
      <c r="G442" s="142"/>
      <c r="H442" s="134"/>
      <c r="I442" s="143">
        <v>1</v>
      </c>
      <c r="J442" s="137">
        <f t="shared" si="26"/>
        <v>0</v>
      </c>
      <c r="K442" s="138">
        <f t="shared" si="27"/>
        <v>0</v>
      </c>
      <c r="L442" s="139"/>
      <c r="M442" s="129">
        <f t="shared" si="25"/>
        <v>1</v>
      </c>
      <c r="N442" s="129">
        <f t="shared" si="28"/>
        <v>0</v>
      </c>
      <c r="O442" s="24"/>
      <c r="P442" s="24"/>
      <c r="Q442" s="24"/>
      <c r="R442" s="24"/>
      <c r="S442" s="24"/>
      <c r="T442" s="24"/>
      <c r="U442" s="24"/>
      <c r="V442" s="24"/>
      <c r="W442" s="24"/>
      <c r="X442" s="24"/>
      <c r="Y442" s="24"/>
      <c r="Z442" s="24"/>
      <c r="AA442" s="24"/>
      <c r="AB442" s="24"/>
      <c r="AC442" s="24"/>
      <c r="AD442" s="24"/>
      <c r="AE442" s="24"/>
      <c r="AF442" s="24"/>
      <c r="AG442" s="24"/>
      <c r="AH442" s="24"/>
      <c r="AI442" s="24"/>
    </row>
    <row r="443" spans="2:35" ht="90" customHeight="1" x14ac:dyDescent="0.25">
      <c r="B443" s="29" t="s">
        <v>716</v>
      </c>
      <c r="C443" s="29" t="s">
        <v>712</v>
      </c>
      <c r="D443" s="30" t="s">
        <v>717</v>
      </c>
      <c r="E443" s="29" t="s">
        <v>0</v>
      </c>
      <c r="F443" s="134"/>
      <c r="G443" s="164"/>
      <c r="H443" s="134"/>
      <c r="I443" s="145">
        <v>1</v>
      </c>
      <c r="J443" s="146">
        <f t="shared" si="26"/>
        <v>0</v>
      </c>
      <c r="K443" s="147">
        <f t="shared" si="27"/>
        <v>0</v>
      </c>
      <c r="L443" s="139"/>
      <c r="M443" s="129">
        <f t="shared" si="25"/>
        <v>1</v>
      </c>
      <c r="N443" s="129">
        <f t="shared" si="28"/>
        <v>0</v>
      </c>
      <c r="O443" s="24"/>
      <c r="P443" s="24"/>
      <c r="Q443" s="24"/>
      <c r="R443" s="24"/>
      <c r="S443" s="24"/>
      <c r="T443" s="24"/>
      <c r="U443" s="24"/>
      <c r="V443" s="24"/>
      <c r="W443" s="24"/>
      <c r="X443" s="24"/>
      <c r="Y443" s="24"/>
      <c r="Z443" s="24"/>
      <c r="AA443" s="24"/>
      <c r="AB443" s="24"/>
      <c r="AC443" s="24"/>
      <c r="AD443" s="24"/>
      <c r="AE443" s="24"/>
      <c r="AF443" s="24"/>
      <c r="AG443" s="24"/>
      <c r="AH443" s="24"/>
      <c r="AI443" s="24"/>
    </row>
    <row r="444" spans="2:35" ht="21.95" customHeight="1" x14ac:dyDescent="0.25">
      <c r="B444" s="457" t="s">
        <v>718</v>
      </c>
      <c r="C444" s="457"/>
      <c r="D444" s="457"/>
      <c r="E444" s="457"/>
      <c r="F444" s="161"/>
      <c r="G444" s="161"/>
      <c r="H444" s="161"/>
      <c r="I444" s="161"/>
      <c r="J444" s="161" t="s">
        <v>1277</v>
      </c>
      <c r="K444" s="161" t="s">
        <v>1277</v>
      </c>
      <c r="L444" s="139"/>
      <c r="M444" s="129"/>
      <c r="N444" s="129"/>
      <c r="O444" s="24"/>
      <c r="P444" s="24"/>
      <c r="Q444" s="24"/>
      <c r="R444" s="24"/>
      <c r="S444" s="24"/>
      <c r="T444" s="24"/>
      <c r="U444" s="24"/>
      <c r="V444" s="24"/>
      <c r="W444" s="24"/>
      <c r="X444" s="24"/>
      <c r="Y444" s="24"/>
      <c r="Z444" s="24"/>
      <c r="AA444" s="24"/>
      <c r="AB444" s="24"/>
      <c r="AC444" s="24"/>
      <c r="AD444" s="24"/>
      <c r="AE444" s="24"/>
      <c r="AF444" s="24"/>
      <c r="AG444" s="24"/>
      <c r="AH444" s="24"/>
      <c r="AI444" s="24"/>
    </row>
    <row r="445" spans="2:35" ht="50.1" customHeight="1" x14ac:dyDescent="0.25">
      <c r="B445" s="31" t="s">
        <v>719</v>
      </c>
      <c r="C445" s="31" t="s">
        <v>720</v>
      </c>
      <c r="D445" s="32" t="s">
        <v>1401</v>
      </c>
      <c r="E445" s="31" t="s">
        <v>0</v>
      </c>
      <c r="F445" s="134"/>
      <c r="G445" s="162"/>
      <c r="H445" s="134"/>
      <c r="I445" s="163">
        <v>1</v>
      </c>
      <c r="J445" s="154">
        <f t="shared" si="26"/>
        <v>0</v>
      </c>
      <c r="K445" s="155">
        <f t="shared" si="27"/>
        <v>0</v>
      </c>
      <c r="L445" s="139"/>
      <c r="M445" s="129">
        <f t="shared" si="25"/>
        <v>1</v>
      </c>
      <c r="N445" s="129">
        <f t="shared" si="28"/>
        <v>0</v>
      </c>
      <c r="O445" s="24"/>
      <c r="P445" s="24"/>
      <c r="Q445" s="24"/>
      <c r="R445" s="24"/>
      <c r="S445" s="24"/>
      <c r="T445" s="24"/>
      <c r="U445" s="24"/>
      <c r="V445" s="24"/>
      <c r="W445" s="24"/>
      <c r="X445" s="24"/>
      <c r="Y445" s="24"/>
      <c r="Z445" s="24"/>
      <c r="AA445" s="24"/>
      <c r="AB445" s="24"/>
      <c r="AC445" s="24"/>
      <c r="AD445" s="24"/>
      <c r="AE445" s="24"/>
      <c r="AF445" s="24"/>
      <c r="AG445" s="24"/>
      <c r="AH445" s="24"/>
      <c r="AI445" s="24"/>
    </row>
    <row r="446" spans="2:35" ht="50.1" customHeight="1" x14ac:dyDescent="0.25">
      <c r="B446" s="27" t="s">
        <v>721</v>
      </c>
      <c r="C446" s="27" t="s">
        <v>720</v>
      </c>
      <c r="D446" s="28" t="s">
        <v>722</v>
      </c>
      <c r="E446" s="27" t="s">
        <v>0</v>
      </c>
      <c r="F446" s="134"/>
      <c r="G446" s="142"/>
      <c r="H446" s="134"/>
      <c r="I446" s="143">
        <v>1</v>
      </c>
      <c r="J446" s="137">
        <f t="shared" si="26"/>
        <v>0</v>
      </c>
      <c r="K446" s="138">
        <f t="shared" si="27"/>
        <v>0</v>
      </c>
      <c r="L446" s="139"/>
      <c r="M446" s="129">
        <f t="shared" si="25"/>
        <v>1</v>
      </c>
      <c r="N446" s="129">
        <f t="shared" si="28"/>
        <v>0</v>
      </c>
      <c r="O446" s="24"/>
      <c r="P446" s="24"/>
      <c r="Q446" s="24"/>
      <c r="R446" s="24"/>
      <c r="S446" s="24"/>
      <c r="T446" s="24"/>
      <c r="U446" s="24"/>
      <c r="V446" s="24"/>
      <c r="W446" s="24"/>
      <c r="X446" s="24"/>
      <c r="Y446" s="24"/>
      <c r="Z446" s="24"/>
      <c r="AA446" s="24"/>
      <c r="AB446" s="24"/>
      <c r="AC446" s="24"/>
      <c r="AD446" s="24"/>
      <c r="AE446" s="24"/>
      <c r="AF446" s="24"/>
      <c r="AG446" s="24"/>
      <c r="AH446" s="24"/>
      <c r="AI446" s="24"/>
    </row>
    <row r="447" spans="2:35" ht="50.1" customHeight="1" x14ac:dyDescent="0.25">
      <c r="B447" s="27" t="s">
        <v>723</v>
      </c>
      <c r="C447" s="27" t="s">
        <v>720</v>
      </c>
      <c r="D447" s="28" t="s">
        <v>1186</v>
      </c>
      <c r="E447" s="27" t="s">
        <v>0</v>
      </c>
      <c r="F447" s="134"/>
      <c r="G447" s="142"/>
      <c r="H447" s="134"/>
      <c r="I447" s="143">
        <v>1</v>
      </c>
      <c r="J447" s="137">
        <f t="shared" si="26"/>
        <v>0</v>
      </c>
      <c r="K447" s="138">
        <f t="shared" si="27"/>
        <v>0</v>
      </c>
      <c r="L447" s="139"/>
      <c r="M447" s="129">
        <f t="shared" si="25"/>
        <v>1</v>
      </c>
      <c r="N447" s="129">
        <f t="shared" si="28"/>
        <v>0</v>
      </c>
      <c r="O447" s="24"/>
      <c r="P447" s="24"/>
      <c r="Q447" s="24"/>
      <c r="R447" s="24"/>
      <c r="S447" s="24"/>
      <c r="T447" s="24"/>
      <c r="U447" s="24"/>
      <c r="V447" s="24"/>
      <c r="W447" s="24"/>
      <c r="X447" s="24"/>
      <c r="Y447" s="24"/>
      <c r="Z447" s="24"/>
      <c r="AA447" s="24"/>
      <c r="AB447" s="24"/>
      <c r="AC447" s="24"/>
      <c r="AD447" s="24"/>
      <c r="AE447" s="24"/>
      <c r="AF447" s="24"/>
      <c r="AG447" s="24"/>
      <c r="AH447" s="24"/>
      <c r="AI447" s="24"/>
    </row>
    <row r="448" spans="2:35" ht="50.1" customHeight="1" x14ac:dyDescent="0.25">
      <c r="B448" s="27" t="s">
        <v>724</v>
      </c>
      <c r="C448" s="27" t="s">
        <v>720</v>
      </c>
      <c r="D448" s="28" t="s">
        <v>1354</v>
      </c>
      <c r="E448" s="27" t="s">
        <v>1377</v>
      </c>
      <c r="F448" s="134"/>
      <c r="G448" s="140">
        <v>7.2129221732745998</v>
      </c>
      <c r="H448" s="134"/>
      <c r="I448" s="143">
        <v>1</v>
      </c>
      <c r="J448" s="137">
        <f t="shared" si="26"/>
        <v>0</v>
      </c>
      <c r="K448" s="138">
        <f t="shared" si="27"/>
        <v>0</v>
      </c>
      <c r="L448" s="139"/>
      <c r="M448" s="141">
        <f>IF(OR(F448="Ja",F448="Nej"),0,1)</f>
        <v>1</v>
      </c>
      <c r="N448" s="129">
        <f t="shared" si="28"/>
        <v>0</v>
      </c>
      <c r="O448" s="24"/>
      <c r="P448" s="24"/>
      <c r="Q448" s="24"/>
      <c r="R448" s="24"/>
      <c r="S448" s="24"/>
      <c r="T448" s="24"/>
      <c r="U448" s="24"/>
      <c r="V448" s="24"/>
      <c r="W448" s="24"/>
      <c r="X448" s="24"/>
      <c r="Y448" s="24"/>
      <c r="Z448" s="24"/>
      <c r="AA448" s="24"/>
      <c r="AB448" s="24"/>
      <c r="AC448" s="24"/>
      <c r="AD448" s="24"/>
      <c r="AE448" s="24"/>
      <c r="AF448" s="24"/>
      <c r="AG448" s="24"/>
      <c r="AH448" s="24"/>
      <c r="AI448" s="24"/>
    </row>
    <row r="449" spans="2:35" ht="50.1" customHeight="1" x14ac:dyDescent="0.25">
      <c r="B449" s="27" t="s">
        <v>725</v>
      </c>
      <c r="C449" s="27" t="s">
        <v>720</v>
      </c>
      <c r="D449" s="28" t="s">
        <v>1313</v>
      </c>
      <c r="E449" s="27" t="s">
        <v>0</v>
      </c>
      <c r="F449" s="134"/>
      <c r="G449" s="142"/>
      <c r="H449" s="134"/>
      <c r="I449" s="143">
        <v>1</v>
      </c>
      <c r="J449" s="137">
        <f t="shared" si="26"/>
        <v>0</v>
      </c>
      <c r="K449" s="138">
        <f t="shared" si="27"/>
        <v>0</v>
      </c>
      <c r="L449" s="139"/>
      <c r="M449" s="129">
        <f t="shared" si="25"/>
        <v>1</v>
      </c>
      <c r="N449" s="129">
        <f t="shared" si="28"/>
        <v>0</v>
      </c>
      <c r="O449" s="24"/>
      <c r="P449" s="24"/>
      <c r="Q449" s="24"/>
      <c r="R449" s="24"/>
      <c r="S449" s="24"/>
      <c r="T449" s="24"/>
      <c r="U449" s="24"/>
      <c r="V449" s="24"/>
      <c r="W449" s="24"/>
      <c r="X449" s="24"/>
      <c r="Y449" s="24"/>
      <c r="Z449" s="24"/>
      <c r="AA449" s="24"/>
      <c r="AB449" s="24"/>
      <c r="AC449" s="24"/>
      <c r="AD449" s="24"/>
      <c r="AE449" s="24"/>
      <c r="AF449" s="24"/>
      <c r="AG449" s="24"/>
      <c r="AH449" s="24"/>
      <c r="AI449" s="24"/>
    </row>
    <row r="450" spans="2:35" ht="50.1" customHeight="1" x14ac:dyDescent="0.25">
      <c r="B450" s="27" t="s">
        <v>726</v>
      </c>
      <c r="C450" s="27" t="s">
        <v>720</v>
      </c>
      <c r="D450" s="28" t="s">
        <v>727</v>
      </c>
      <c r="E450" s="27" t="s">
        <v>0</v>
      </c>
      <c r="F450" s="134"/>
      <c r="G450" s="142"/>
      <c r="H450" s="134"/>
      <c r="I450" s="143">
        <v>1</v>
      </c>
      <c r="J450" s="137">
        <f t="shared" si="26"/>
        <v>0</v>
      </c>
      <c r="K450" s="138">
        <f t="shared" si="27"/>
        <v>0</v>
      </c>
      <c r="L450" s="139"/>
      <c r="M450" s="129">
        <f t="shared" si="25"/>
        <v>1</v>
      </c>
      <c r="N450" s="129">
        <f t="shared" si="28"/>
        <v>0</v>
      </c>
      <c r="O450" s="24"/>
      <c r="P450" s="24"/>
      <c r="Q450" s="24"/>
      <c r="R450" s="24"/>
      <c r="S450" s="24"/>
      <c r="T450" s="24"/>
      <c r="U450" s="24"/>
      <c r="V450" s="24"/>
      <c r="W450" s="24"/>
      <c r="X450" s="24"/>
      <c r="Y450" s="24"/>
      <c r="Z450" s="24"/>
      <c r="AA450" s="24"/>
      <c r="AB450" s="24"/>
      <c r="AC450" s="24"/>
      <c r="AD450" s="24"/>
      <c r="AE450" s="24"/>
      <c r="AF450" s="24"/>
      <c r="AG450" s="24"/>
      <c r="AH450" s="24"/>
      <c r="AI450" s="24"/>
    </row>
    <row r="451" spans="2:35" ht="50.1" customHeight="1" x14ac:dyDescent="0.25">
      <c r="B451" s="27" t="s">
        <v>728</v>
      </c>
      <c r="C451" s="27" t="s">
        <v>720</v>
      </c>
      <c r="D451" s="28" t="s">
        <v>1314</v>
      </c>
      <c r="E451" s="27" t="s">
        <v>0</v>
      </c>
      <c r="F451" s="134"/>
      <c r="G451" s="142"/>
      <c r="H451" s="134"/>
      <c r="I451" s="143">
        <v>1</v>
      </c>
      <c r="J451" s="137">
        <f t="shared" si="26"/>
        <v>0</v>
      </c>
      <c r="K451" s="138">
        <f t="shared" si="27"/>
        <v>0</v>
      </c>
      <c r="L451" s="139"/>
      <c r="M451" s="129">
        <f t="shared" si="25"/>
        <v>1</v>
      </c>
      <c r="N451" s="129">
        <f t="shared" si="28"/>
        <v>0</v>
      </c>
      <c r="O451" s="24"/>
      <c r="P451" s="24"/>
      <c r="Q451" s="24"/>
      <c r="R451" s="24"/>
      <c r="S451" s="24"/>
      <c r="T451" s="24"/>
      <c r="U451" s="24"/>
      <c r="V451" s="24"/>
      <c r="W451" s="24"/>
      <c r="X451" s="24"/>
      <c r="Y451" s="24"/>
      <c r="Z451" s="24"/>
      <c r="AA451" s="24"/>
      <c r="AB451" s="24"/>
      <c r="AC451" s="24"/>
      <c r="AD451" s="24"/>
      <c r="AE451" s="24"/>
      <c r="AF451" s="24"/>
      <c r="AG451" s="24"/>
      <c r="AH451" s="24"/>
      <c r="AI451" s="24"/>
    </row>
    <row r="452" spans="2:35" ht="50.1" customHeight="1" x14ac:dyDescent="0.25">
      <c r="B452" s="27" t="s">
        <v>729</v>
      </c>
      <c r="C452" s="27" t="s">
        <v>720</v>
      </c>
      <c r="D452" s="28" t="s">
        <v>1315</v>
      </c>
      <c r="E452" s="27" t="s">
        <v>0</v>
      </c>
      <c r="F452" s="134"/>
      <c r="G452" s="142"/>
      <c r="H452" s="134"/>
      <c r="I452" s="143">
        <v>1</v>
      </c>
      <c r="J452" s="137">
        <f t="shared" si="26"/>
        <v>0</v>
      </c>
      <c r="K452" s="138">
        <f t="shared" si="27"/>
        <v>0</v>
      </c>
      <c r="L452" s="139"/>
      <c r="M452" s="129">
        <f t="shared" si="25"/>
        <v>1</v>
      </c>
      <c r="N452" s="129">
        <f t="shared" si="28"/>
        <v>0</v>
      </c>
      <c r="O452" s="24"/>
      <c r="P452" s="24"/>
      <c r="Q452" s="24"/>
      <c r="R452" s="24"/>
      <c r="S452" s="24"/>
      <c r="T452" s="24"/>
      <c r="U452" s="24"/>
      <c r="V452" s="24"/>
      <c r="W452" s="24"/>
      <c r="X452" s="24"/>
      <c r="Y452" s="24"/>
      <c r="Z452" s="24"/>
      <c r="AA452" s="24"/>
      <c r="AB452" s="24"/>
      <c r="AC452" s="24"/>
      <c r="AD452" s="24"/>
      <c r="AE452" s="24"/>
      <c r="AF452" s="24"/>
      <c r="AG452" s="24"/>
      <c r="AH452" s="24"/>
      <c r="AI452" s="24"/>
    </row>
    <row r="453" spans="2:35" ht="50.1" customHeight="1" x14ac:dyDescent="0.25">
      <c r="B453" s="27" t="s">
        <v>730</v>
      </c>
      <c r="C453" s="27" t="s">
        <v>720</v>
      </c>
      <c r="D453" s="28" t="s">
        <v>731</v>
      </c>
      <c r="E453" s="27" t="s">
        <v>0</v>
      </c>
      <c r="F453" s="134"/>
      <c r="G453" s="142"/>
      <c r="H453" s="134"/>
      <c r="I453" s="143">
        <v>1</v>
      </c>
      <c r="J453" s="137">
        <f t="shared" si="26"/>
        <v>0</v>
      </c>
      <c r="K453" s="138">
        <f t="shared" si="27"/>
        <v>0</v>
      </c>
      <c r="L453" s="139"/>
      <c r="M453" s="129">
        <f t="shared" si="25"/>
        <v>1</v>
      </c>
      <c r="N453" s="129">
        <f t="shared" si="28"/>
        <v>0</v>
      </c>
      <c r="O453" s="24"/>
      <c r="P453" s="24"/>
      <c r="Q453" s="24"/>
      <c r="R453" s="24"/>
      <c r="S453" s="24"/>
      <c r="T453" s="24"/>
      <c r="U453" s="24"/>
      <c r="V453" s="24"/>
      <c r="W453" s="24"/>
      <c r="X453" s="24"/>
      <c r="Y453" s="24"/>
      <c r="Z453" s="24"/>
      <c r="AA453" s="24"/>
      <c r="AB453" s="24"/>
      <c r="AC453" s="24"/>
      <c r="AD453" s="24"/>
      <c r="AE453" s="24"/>
      <c r="AF453" s="24"/>
      <c r="AG453" s="24"/>
      <c r="AH453" s="24"/>
      <c r="AI453" s="24"/>
    </row>
    <row r="454" spans="2:35" ht="57.75" customHeight="1" x14ac:dyDescent="0.25">
      <c r="B454" s="27" t="s">
        <v>732</v>
      </c>
      <c r="C454" s="27" t="s">
        <v>720</v>
      </c>
      <c r="D454" s="28" t="s">
        <v>733</v>
      </c>
      <c r="E454" s="27" t="s">
        <v>0</v>
      </c>
      <c r="F454" s="134"/>
      <c r="G454" s="142"/>
      <c r="H454" s="134"/>
      <c r="I454" s="143">
        <v>1</v>
      </c>
      <c r="J454" s="137">
        <f t="shared" si="26"/>
        <v>0</v>
      </c>
      <c r="K454" s="138">
        <f t="shared" si="27"/>
        <v>0</v>
      </c>
      <c r="L454" s="139"/>
      <c r="M454" s="129">
        <f t="shared" si="25"/>
        <v>1</v>
      </c>
      <c r="N454" s="129">
        <f t="shared" si="28"/>
        <v>0</v>
      </c>
      <c r="O454" s="24"/>
      <c r="P454" s="24"/>
      <c r="Q454" s="24"/>
      <c r="R454" s="24"/>
      <c r="S454" s="24"/>
      <c r="T454" s="24"/>
      <c r="U454" s="24"/>
      <c r="V454" s="24"/>
      <c r="W454" s="24"/>
      <c r="X454" s="24"/>
      <c r="Y454" s="24"/>
      <c r="Z454" s="24"/>
      <c r="AA454" s="24"/>
      <c r="AB454" s="24"/>
      <c r="AC454" s="24"/>
      <c r="AD454" s="24"/>
      <c r="AE454" s="24"/>
      <c r="AF454" s="24"/>
      <c r="AG454" s="24"/>
      <c r="AH454" s="24"/>
      <c r="AI454" s="24"/>
    </row>
    <row r="455" spans="2:35" ht="62.25" customHeight="1" x14ac:dyDescent="0.25">
      <c r="B455" s="27" t="s">
        <v>734</v>
      </c>
      <c r="C455" s="27" t="s">
        <v>720</v>
      </c>
      <c r="D455" s="28" t="s">
        <v>1316</v>
      </c>
      <c r="E455" s="27" t="s">
        <v>0</v>
      </c>
      <c r="F455" s="134"/>
      <c r="G455" s="142"/>
      <c r="H455" s="134"/>
      <c r="I455" s="143">
        <v>1</v>
      </c>
      <c r="J455" s="137">
        <f t="shared" si="26"/>
        <v>0</v>
      </c>
      <c r="K455" s="138">
        <f t="shared" si="27"/>
        <v>0</v>
      </c>
      <c r="L455" s="139"/>
      <c r="M455" s="129">
        <f t="shared" si="25"/>
        <v>1</v>
      </c>
      <c r="N455" s="129">
        <f t="shared" si="28"/>
        <v>0</v>
      </c>
      <c r="O455" s="24"/>
      <c r="P455" s="24"/>
      <c r="Q455" s="24"/>
      <c r="R455" s="24"/>
      <c r="S455" s="24"/>
      <c r="T455" s="24"/>
      <c r="U455" s="24"/>
      <c r="V455" s="24"/>
      <c r="W455" s="24"/>
      <c r="X455" s="24"/>
      <c r="Y455" s="24"/>
      <c r="Z455" s="24"/>
      <c r="AA455" s="24"/>
      <c r="AB455" s="24"/>
      <c r="AC455" s="24"/>
      <c r="AD455" s="24"/>
      <c r="AE455" s="24"/>
      <c r="AF455" s="24"/>
      <c r="AG455" s="24"/>
      <c r="AH455" s="24"/>
      <c r="AI455" s="24"/>
    </row>
    <row r="456" spans="2:35" ht="63" customHeight="1" thickBot="1" x14ac:dyDescent="0.3">
      <c r="B456" s="29" t="s">
        <v>735</v>
      </c>
      <c r="C456" s="29" t="s">
        <v>720</v>
      </c>
      <c r="D456" s="30" t="s">
        <v>736</v>
      </c>
      <c r="E456" s="29" t="s">
        <v>0</v>
      </c>
      <c r="F456" s="134"/>
      <c r="G456" s="164"/>
      <c r="H456" s="134"/>
      <c r="I456" s="145">
        <v>1</v>
      </c>
      <c r="J456" s="146">
        <f t="shared" si="26"/>
        <v>0</v>
      </c>
      <c r="K456" s="147">
        <f t="shared" si="27"/>
        <v>0</v>
      </c>
      <c r="L456" s="139"/>
      <c r="M456" s="129">
        <f t="shared" si="25"/>
        <v>1</v>
      </c>
      <c r="N456" s="129">
        <f t="shared" si="28"/>
        <v>0</v>
      </c>
      <c r="O456" s="24"/>
      <c r="P456" s="24"/>
      <c r="Q456" s="24"/>
      <c r="R456" s="24"/>
      <c r="S456" s="24"/>
      <c r="T456" s="24"/>
      <c r="U456" s="24"/>
      <c r="V456" s="24"/>
      <c r="W456" s="24"/>
      <c r="X456" s="24"/>
      <c r="Y456" s="24"/>
      <c r="Z456" s="24"/>
      <c r="AA456" s="24"/>
      <c r="AB456" s="24"/>
      <c r="AC456" s="24"/>
      <c r="AD456" s="24"/>
      <c r="AE456" s="24"/>
      <c r="AF456" s="24"/>
      <c r="AG456" s="24"/>
      <c r="AH456" s="24"/>
      <c r="AI456" s="24"/>
    </row>
    <row r="457" spans="2:35" ht="21.95" customHeight="1" thickBot="1" x14ac:dyDescent="0.3">
      <c r="B457" s="392" t="s">
        <v>737</v>
      </c>
      <c r="C457" s="393"/>
      <c r="D457" s="393"/>
      <c r="E457" s="393"/>
      <c r="F457" s="110"/>
      <c r="G457" s="110"/>
      <c r="H457" s="110"/>
      <c r="I457" s="110"/>
      <c r="J457" s="110" t="s">
        <v>1277</v>
      </c>
      <c r="K457" s="111" t="s">
        <v>1277</v>
      </c>
      <c r="L457" s="139"/>
      <c r="M457" s="129"/>
      <c r="N457" s="129"/>
      <c r="O457" s="24"/>
      <c r="P457" s="24"/>
      <c r="Q457" s="24"/>
      <c r="R457" s="24"/>
      <c r="S457" s="24"/>
      <c r="T457" s="24"/>
      <c r="U457" s="24"/>
      <c r="V457" s="24"/>
      <c r="W457" s="24"/>
      <c r="X457" s="24"/>
      <c r="Y457" s="24"/>
      <c r="Z457" s="24"/>
      <c r="AA457" s="24"/>
      <c r="AB457" s="24"/>
      <c r="AC457" s="24"/>
      <c r="AD457" s="24"/>
      <c r="AE457" s="24"/>
      <c r="AF457" s="24"/>
      <c r="AG457" s="24"/>
      <c r="AH457" s="24"/>
      <c r="AI457" s="24"/>
    </row>
    <row r="458" spans="2:35" ht="69.75" customHeight="1" x14ac:dyDescent="0.25">
      <c r="B458" s="31" t="s">
        <v>738</v>
      </c>
      <c r="C458" s="31" t="s">
        <v>739</v>
      </c>
      <c r="D458" s="32" t="s">
        <v>740</v>
      </c>
      <c r="E458" s="31" t="s">
        <v>0</v>
      </c>
      <c r="F458" s="134"/>
      <c r="G458" s="162"/>
      <c r="H458" s="134"/>
      <c r="I458" s="163">
        <v>1</v>
      </c>
      <c r="J458" s="154">
        <f t="shared" si="26"/>
        <v>0</v>
      </c>
      <c r="K458" s="155">
        <f t="shared" si="27"/>
        <v>0</v>
      </c>
      <c r="L458" s="139"/>
      <c r="M458" s="129">
        <f t="shared" si="25"/>
        <v>1</v>
      </c>
      <c r="N458" s="129">
        <f t="shared" si="28"/>
        <v>0</v>
      </c>
      <c r="O458" s="24"/>
      <c r="P458" s="24"/>
      <c r="Q458" s="24"/>
      <c r="R458" s="24"/>
      <c r="S458" s="24"/>
      <c r="T458" s="24"/>
      <c r="U458" s="24"/>
      <c r="V458" s="24"/>
      <c r="W458" s="24"/>
      <c r="X458" s="24"/>
      <c r="Y458" s="24"/>
      <c r="Z458" s="24"/>
      <c r="AA458" s="24"/>
      <c r="AB458" s="24"/>
      <c r="AC458" s="24"/>
      <c r="AD458" s="24"/>
      <c r="AE458" s="24"/>
      <c r="AF458" s="24"/>
      <c r="AG458" s="24"/>
      <c r="AH458" s="24"/>
      <c r="AI458" s="24"/>
    </row>
    <row r="459" spans="2:35" ht="50.1" customHeight="1" x14ac:dyDescent="0.25">
      <c r="B459" s="27" t="s">
        <v>741</v>
      </c>
      <c r="C459" s="27" t="s">
        <v>739</v>
      </c>
      <c r="D459" s="28" t="s">
        <v>742</v>
      </c>
      <c r="E459" s="27" t="s">
        <v>1377</v>
      </c>
      <c r="F459" s="134"/>
      <c r="G459" s="140">
        <v>7.2129221732745963</v>
      </c>
      <c r="H459" s="134"/>
      <c r="I459" s="143">
        <v>1</v>
      </c>
      <c r="J459" s="137">
        <f t="shared" si="26"/>
        <v>0</v>
      </c>
      <c r="K459" s="138">
        <f t="shared" si="27"/>
        <v>0</v>
      </c>
      <c r="L459" s="139"/>
      <c r="M459" s="141">
        <f>IF(OR(F459="Ja",F459="Nej"),0,1)</f>
        <v>1</v>
      </c>
      <c r="N459" s="129">
        <f t="shared" si="28"/>
        <v>0</v>
      </c>
      <c r="O459" s="24"/>
      <c r="P459" s="24"/>
      <c r="Q459" s="24"/>
      <c r="R459" s="24"/>
      <c r="S459" s="24"/>
      <c r="T459" s="24"/>
      <c r="U459" s="24"/>
      <c r="V459" s="24"/>
      <c r="W459" s="24"/>
      <c r="X459" s="24"/>
      <c r="Y459" s="24"/>
      <c r="Z459" s="24"/>
      <c r="AA459" s="24"/>
      <c r="AB459" s="24"/>
      <c r="AC459" s="24"/>
      <c r="AD459" s="24"/>
      <c r="AE459" s="24"/>
      <c r="AF459" s="24"/>
      <c r="AG459" s="24"/>
      <c r="AH459" s="24"/>
      <c r="AI459" s="24"/>
    </row>
    <row r="460" spans="2:35" ht="50.1" customHeight="1" x14ac:dyDescent="0.25">
      <c r="B460" s="27" t="s">
        <v>743</v>
      </c>
      <c r="C460" s="27" t="s">
        <v>739</v>
      </c>
      <c r="D460" s="28" t="s">
        <v>744</v>
      </c>
      <c r="E460" s="27" t="s">
        <v>1377</v>
      </c>
      <c r="F460" s="134"/>
      <c r="G460" s="140">
        <v>7.2129221732745963</v>
      </c>
      <c r="H460" s="134"/>
      <c r="I460" s="143">
        <v>1</v>
      </c>
      <c r="J460" s="137">
        <f t="shared" si="26"/>
        <v>0</v>
      </c>
      <c r="K460" s="138">
        <f t="shared" si="27"/>
        <v>0</v>
      </c>
      <c r="L460" s="139"/>
      <c r="M460" s="141">
        <f>IF(OR(F460="Ja",F460="Nej"),0,1)</f>
        <v>1</v>
      </c>
      <c r="N460" s="129">
        <f t="shared" ref="N460:N523" si="29">IF(AND(F460="Ja",H460=""),1,0)</f>
        <v>0</v>
      </c>
      <c r="O460" s="24"/>
      <c r="P460" s="24"/>
      <c r="Q460" s="24"/>
      <c r="R460" s="24"/>
      <c r="S460" s="24"/>
      <c r="T460" s="24"/>
      <c r="U460" s="24"/>
      <c r="V460" s="24"/>
      <c r="W460" s="24"/>
      <c r="X460" s="24"/>
      <c r="Y460" s="24"/>
      <c r="Z460" s="24"/>
      <c r="AA460" s="24"/>
      <c r="AB460" s="24"/>
      <c r="AC460" s="24"/>
      <c r="AD460" s="24"/>
      <c r="AE460" s="24"/>
      <c r="AF460" s="24"/>
      <c r="AG460" s="24"/>
      <c r="AH460" s="24"/>
      <c r="AI460" s="24"/>
    </row>
    <row r="461" spans="2:35" ht="76.5" customHeight="1" x14ac:dyDescent="0.25">
      <c r="B461" s="27" t="s">
        <v>745</v>
      </c>
      <c r="C461" s="27" t="s">
        <v>739</v>
      </c>
      <c r="D461" s="28" t="s">
        <v>746</v>
      </c>
      <c r="E461" s="27" t="s">
        <v>0</v>
      </c>
      <c r="F461" s="134"/>
      <c r="G461" s="142"/>
      <c r="H461" s="134"/>
      <c r="I461" s="143">
        <v>1</v>
      </c>
      <c r="J461" s="137">
        <f t="shared" ref="J461:J523" si="30">IF(F461="Ja",IF(H461="Ja",I461,0),0)</f>
        <v>0</v>
      </c>
      <c r="K461" s="138">
        <f t="shared" ref="K461:K523" si="31">IF(F461="Ja",IF(H461="Ja",G461,G461),0)</f>
        <v>0</v>
      </c>
      <c r="L461" s="139"/>
      <c r="M461" s="129">
        <f t="shared" ref="M461:M522" si="32">IF(F461="Ja",0,1)</f>
        <v>1</v>
      </c>
      <c r="N461" s="129">
        <f t="shared" si="29"/>
        <v>0</v>
      </c>
      <c r="O461" s="24"/>
      <c r="P461" s="24"/>
      <c r="Q461" s="24"/>
      <c r="R461" s="24"/>
      <c r="S461" s="24"/>
      <c r="T461" s="24"/>
      <c r="U461" s="24"/>
      <c r="V461" s="24"/>
      <c r="W461" s="24"/>
      <c r="X461" s="24"/>
      <c r="Y461" s="24"/>
      <c r="Z461" s="24"/>
      <c r="AA461" s="24"/>
      <c r="AB461" s="24"/>
      <c r="AC461" s="24"/>
      <c r="AD461" s="24"/>
      <c r="AE461" s="24"/>
      <c r="AF461" s="24"/>
      <c r="AG461" s="24"/>
      <c r="AH461" s="24"/>
      <c r="AI461" s="24"/>
    </row>
    <row r="462" spans="2:35" ht="50.1" customHeight="1" x14ac:dyDescent="0.25">
      <c r="B462" s="27" t="s">
        <v>747</v>
      </c>
      <c r="C462" s="27" t="s">
        <v>739</v>
      </c>
      <c r="D462" s="28" t="s">
        <v>748</v>
      </c>
      <c r="E462" s="27" t="s">
        <v>0</v>
      </c>
      <c r="F462" s="134"/>
      <c r="G462" s="142"/>
      <c r="H462" s="134"/>
      <c r="I462" s="143">
        <v>1</v>
      </c>
      <c r="J462" s="137">
        <f t="shared" si="30"/>
        <v>0</v>
      </c>
      <c r="K462" s="138">
        <f t="shared" si="31"/>
        <v>0</v>
      </c>
      <c r="L462" s="139"/>
      <c r="M462" s="129">
        <f t="shared" si="32"/>
        <v>1</v>
      </c>
      <c r="N462" s="129">
        <f t="shared" si="29"/>
        <v>0</v>
      </c>
      <c r="O462" s="24"/>
      <c r="P462" s="24"/>
      <c r="Q462" s="24"/>
      <c r="R462" s="24"/>
      <c r="S462" s="24"/>
      <c r="T462" s="24"/>
      <c r="U462" s="24"/>
      <c r="V462" s="24"/>
      <c r="W462" s="24"/>
      <c r="X462" s="24"/>
      <c r="Y462" s="24"/>
      <c r="Z462" s="24"/>
      <c r="AA462" s="24"/>
      <c r="AB462" s="24"/>
      <c r="AC462" s="24"/>
      <c r="AD462" s="24"/>
      <c r="AE462" s="24"/>
      <c r="AF462" s="24"/>
      <c r="AG462" s="24"/>
      <c r="AH462" s="24"/>
      <c r="AI462" s="24"/>
    </row>
    <row r="463" spans="2:35" ht="70.5" customHeight="1" x14ac:dyDescent="0.25">
      <c r="B463" s="27" t="s">
        <v>749</v>
      </c>
      <c r="C463" s="27" t="s">
        <v>739</v>
      </c>
      <c r="D463" s="28" t="s">
        <v>750</v>
      </c>
      <c r="E463" s="27" t="s">
        <v>0</v>
      </c>
      <c r="F463" s="134"/>
      <c r="G463" s="142"/>
      <c r="H463" s="134"/>
      <c r="I463" s="143">
        <v>1</v>
      </c>
      <c r="J463" s="137">
        <f t="shared" si="30"/>
        <v>0</v>
      </c>
      <c r="K463" s="138">
        <f t="shared" si="31"/>
        <v>0</v>
      </c>
      <c r="L463" s="139"/>
      <c r="M463" s="129">
        <f t="shared" si="32"/>
        <v>1</v>
      </c>
      <c r="N463" s="129">
        <f t="shared" si="29"/>
        <v>0</v>
      </c>
      <c r="O463" s="24"/>
      <c r="P463" s="24"/>
      <c r="Q463" s="24"/>
      <c r="R463" s="24"/>
      <c r="S463" s="24"/>
      <c r="T463" s="24"/>
      <c r="U463" s="24"/>
      <c r="V463" s="24"/>
      <c r="W463" s="24"/>
      <c r="X463" s="24"/>
      <c r="Y463" s="24"/>
      <c r="Z463" s="24"/>
      <c r="AA463" s="24"/>
      <c r="AB463" s="24"/>
      <c r="AC463" s="24"/>
      <c r="AD463" s="24"/>
      <c r="AE463" s="24"/>
      <c r="AF463" s="24"/>
      <c r="AG463" s="24"/>
      <c r="AH463" s="24"/>
      <c r="AI463" s="24"/>
    </row>
    <row r="464" spans="2:35" ht="57" customHeight="1" x14ac:dyDescent="0.25">
      <c r="B464" s="27" t="s">
        <v>751</v>
      </c>
      <c r="C464" s="27" t="s">
        <v>739</v>
      </c>
      <c r="D464" s="28" t="s">
        <v>752</v>
      </c>
      <c r="E464" s="27" t="s">
        <v>0</v>
      </c>
      <c r="F464" s="134"/>
      <c r="G464" s="142"/>
      <c r="H464" s="134"/>
      <c r="I464" s="143">
        <v>1</v>
      </c>
      <c r="J464" s="137">
        <f t="shared" si="30"/>
        <v>0</v>
      </c>
      <c r="K464" s="138">
        <f t="shared" si="31"/>
        <v>0</v>
      </c>
      <c r="L464" s="139"/>
      <c r="M464" s="129">
        <f t="shared" si="32"/>
        <v>1</v>
      </c>
      <c r="N464" s="129">
        <f t="shared" si="29"/>
        <v>0</v>
      </c>
      <c r="O464" s="24"/>
      <c r="P464" s="24"/>
      <c r="Q464" s="24"/>
      <c r="R464" s="24"/>
      <c r="S464" s="24"/>
      <c r="T464" s="24"/>
      <c r="U464" s="24"/>
      <c r="V464" s="24"/>
      <c r="W464" s="24"/>
      <c r="X464" s="24"/>
      <c r="Y464" s="24"/>
      <c r="Z464" s="24"/>
      <c r="AA464" s="24"/>
      <c r="AB464" s="24"/>
      <c r="AC464" s="24"/>
      <c r="AD464" s="24"/>
      <c r="AE464" s="24"/>
      <c r="AF464" s="24"/>
      <c r="AG464" s="24"/>
      <c r="AH464" s="24"/>
      <c r="AI464" s="24"/>
    </row>
    <row r="465" spans="2:35" ht="71.25" customHeight="1" x14ac:dyDescent="0.25">
      <c r="B465" s="29" t="s">
        <v>753</v>
      </c>
      <c r="C465" s="29" t="s">
        <v>739</v>
      </c>
      <c r="D465" s="30" t="s">
        <v>754</v>
      </c>
      <c r="E465" s="29" t="s">
        <v>0</v>
      </c>
      <c r="F465" s="134"/>
      <c r="G465" s="164"/>
      <c r="H465" s="134"/>
      <c r="I465" s="145">
        <v>1</v>
      </c>
      <c r="J465" s="146">
        <f t="shared" si="30"/>
        <v>0</v>
      </c>
      <c r="K465" s="147">
        <f t="shared" si="31"/>
        <v>0</v>
      </c>
      <c r="L465" s="139"/>
      <c r="M465" s="129">
        <f t="shared" si="32"/>
        <v>1</v>
      </c>
      <c r="N465" s="129">
        <f t="shared" si="29"/>
        <v>0</v>
      </c>
      <c r="O465" s="24"/>
      <c r="P465" s="24"/>
      <c r="Q465" s="24"/>
      <c r="R465" s="24"/>
      <c r="S465" s="24"/>
      <c r="T465" s="24"/>
      <c r="U465" s="24"/>
      <c r="V465" s="24"/>
      <c r="W465" s="24"/>
      <c r="X465" s="24"/>
      <c r="Y465" s="24"/>
      <c r="Z465" s="24"/>
      <c r="AA465" s="24"/>
      <c r="AB465" s="24"/>
      <c r="AC465" s="24"/>
      <c r="AD465" s="24"/>
      <c r="AE465" s="24"/>
      <c r="AF465" s="24"/>
      <c r="AG465" s="24"/>
      <c r="AH465" s="24"/>
      <c r="AI465" s="24"/>
    </row>
    <row r="466" spans="2:35" ht="60" customHeight="1" x14ac:dyDescent="0.25">
      <c r="B466" s="458" t="s">
        <v>755</v>
      </c>
      <c r="C466" s="458"/>
      <c r="D466" s="458" t="s">
        <v>1266</v>
      </c>
      <c r="E466" s="458"/>
      <c r="F466" s="458"/>
      <c r="G466" s="458"/>
      <c r="H466" s="458"/>
      <c r="I466" s="458"/>
      <c r="J466" s="176" t="s">
        <v>1277</v>
      </c>
      <c r="K466" s="176" t="s">
        <v>1277</v>
      </c>
      <c r="L466" s="139"/>
      <c r="M466" s="129"/>
      <c r="N466" s="129"/>
      <c r="O466" s="24"/>
      <c r="P466" s="24"/>
      <c r="Q466" s="24"/>
      <c r="R466" s="24"/>
      <c r="S466" s="24"/>
      <c r="T466" s="24"/>
      <c r="U466" s="24"/>
      <c r="V466" s="24"/>
      <c r="W466" s="24"/>
      <c r="X466" s="24"/>
      <c r="Y466" s="24"/>
      <c r="Z466" s="24"/>
      <c r="AA466" s="24"/>
      <c r="AB466" s="24"/>
      <c r="AC466" s="24"/>
      <c r="AD466" s="24"/>
      <c r="AE466" s="24"/>
      <c r="AF466" s="24"/>
      <c r="AG466" s="24"/>
      <c r="AH466" s="24"/>
      <c r="AI466" s="24"/>
    </row>
    <row r="467" spans="2:35" ht="49.5" customHeight="1" x14ac:dyDescent="0.25">
      <c r="B467" s="31" t="s">
        <v>756</v>
      </c>
      <c r="C467" s="150" t="s">
        <v>1449</v>
      </c>
      <c r="D467" s="32" t="s">
        <v>757</v>
      </c>
      <c r="E467" s="31" t="s">
        <v>0</v>
      </c>
      <c r="F467" s="134"/>
      <c r="G467" s="162"/>
      <c r="H467" s="134"/>
      <c r="I467" s="163">
        <v>1</v>
      </c>
      <c r="J467" s="154">
        <f t="shared" si="30"/>
        <v>0</v>
      </c>
      <c r="K467" s="155">
        <f t="shared" si="31"/>
        <v>0</v>
      </c>
      <c r="L467" s="139"/>
      <c r="M467" s="129">
        <f t="shared" si="32"/>
        <v>1</v>
      </c>
      <c r="N467" s="129">
        <f t="shared" si="29"/>
        <v>0</v>
      </c>
      <c r="O467" s="24"/>
      <c r="P467" s="24"/>
      <c r="Q467" s="24"/>
      <c r="R467" s="24"/>
      <c r="S467" s="24"/>
      <c r="T467" s="24"/>
      <c r="U467" s="24"/>
      <c r="V467" s="24"/>
      <c r="W467" s="24"/>
      <c r="X467" s="24"/>
      <c r="Y467" s="24"/>
      <c r="Z467" s="24"/>
      <c r="AA467" s="24"/>
      <c r="AB467" s="24"/>
      <c r="AC467" s="24"/>
      <c r="AD467" s="24"/>
      <c r="AE467" s="24"/>
      <c r="AF467" s="24"/>
      <c r="AG467" s="24"/>
      <c r="AH467" s="24"/>
      <c r="AI467" s="24"/>
    </row>
    <row r="468" spans="2:35" ht="49.5" customHeight="1" x14ac:dyDescent="0.25">
      <c r="B468" s="27" t="s">
        <v>758</v>
      </c>
      <c r="C468" s="150" t="s">
        <v>1449</v>
      </c>
      <c r="D468" s="28" t="s">
        <v>759</v>
      </c>
      <c r="E468" s="27" t="s">
        <v>0</v>
      </c>
      <c r="F468" s="134"/>
      <c r="G468" s="142"/>
      <c r="H468" s="134"/>
      <c r="I468" s="143">
        <v>1</v>
      </c>
      <c r="J468" s="137">
        <f t="shared" si="30"/>
        <v>0</v>
      </c>
      <c r="K468" s="138">
        <f t="shared" si="31"/>
        <v>0</v>
      </c>
      <c r="L468" s="139"/>
      <c r="M468" s="129">
        <f t="shared" si="32"/>
        <v>1</v>
      </c>
      <c r="N468" s="129">
        <f t="shared" si="29"/>
        <v>0</v>
      </c>
      <c r="O468" s="24"/>
      <c r="P468" s="24"/>
      <c r="Q468" s="24"/>
      <c r="R468" s="24"/>
      <c r="S468" s="24"/>
      <c r="T468" s="24"/>
      <c r="U468" s="24"/>
      <c r="V468" s="24"/>
      <c r="W468" s="24"/>
      <c r="X468" s="24"/>
      <c r="Y468" s="24"/>
      <c r="Z468" s="24"/>
      <c r="AA468" s="24"/>
      <c r="AB468" s="24"/>
      <c r="AC468" s="24"/>
      <c r="AD468" s="24"/>
      <c r="AE468" s="24"/>
      <c r="AF468" s="24"/>
      <c r="AG468" s="24"/>
      <c r="AH468" s="24"/>
      <c r="AI468" s="24"/>
    </row>
    <row r="469" spans="2:35" ht="60.75" customHeight="1" x14ac:dyDescent="0.25">
      <c r="B469" s="27" t="s">
        <v>760</v>
      </c>
      <c r="C469" s="150" t="s">
        <v>1449</v>
      </c>
      <c r="D469" s="28" t="s">
        <v>761</v>
      </c>
      <c r="E469" s="27" t="s">
        <v>0</v>
      </c>
      <c r="F469" s="134"/>
      <c r="G469" s="142"/>
      <c r="H469" s="134"/>
      <c r="I469" s="143">
        <v>1</v>
      </c>
      <c r="J469" s="137">
        <f t="shared" si="30"/>
        <v>0</v>
      </c>
      <c r="K469" s="138">
        <f t="shared" si="31"/>
        <v>0</v>
      </c>
      <c r="L469" s="139"/>
      <c r="M469" s="129">
        <f t="shared" si="32"/>
        <v>1</v>
      </c>
      <c r="N469" s="129">
        <f t="shared" si="29"/>
        <v>0</v>
      </c>
      <c r="O469" s="24"/>
      <c r="P469" s="24"/>
      <c r="Q469" s="24"/>
      <c r="R469" s="24"/>
      <c r="S469" s="24"/>
      <c r="T469" s="24"/>
      <c r="U469" s="24"/>
      <c r="V469" s="24"/>
      <c r="W469" s="24"/>
      <c r="X469" s="24"/>
      <c r="Y469" s="24"/>
      <c r="Z469" s="24"/>
      <c r="AA469" s="24"/>
      <c r="AB469" s="24"/>
      <c r="AC469" s="24"/>
      <c r="AD469" s="24"/>
      <c r="AE469" s="24"/>
      <c r="AF469" s="24"/>
      <c r="AG469" s="24"/>
      <c r="AH469" s="24"/>
      <c r="AI469" s="24"/>
    </row>
    <row r="470" spans="2:35" ht="49.5" customHeight="1" x14ac:dyDescent="0.25">
      <c r="B470" s="27" t="s">
        <v>762</v>
      </c>
      <c r="C470" s="150" t="s">
        <v>1449</v>
      </c>
      <c r="D470" s="28" t="s">
        <v>1402</v>
      </c>
      <c r="E470" s="27" t="s">
        <v>0</v>
      </c>
      <c r="F470" s="134"/>
      <c r="G470" s="142"/>
      <c r="H470" s="134"/>
      <c r="I470" s="143">
        <v>1</v>
      </c>
      <c r="J470" s="137">
        <f t="shared" si="30"/>
        <v>0</v>
      </c>
      <c r="K470" s="138">
        <f t="shared" si="31"/>
        <v>0</v>
      </c>
      <c r="L470" s="139"/>
      <c r="M470" s="129">
        <f t="shared" si="32"/>
        <v>1</v>
      </c>
      <c r="N470" s="129">
        <f t="shared" si="29"/>
        <v>0</v>
      </c>
      <c r="O470" s="24"/>
      <c r="P470" s="24"/>
      <c r="Q470" s="24"/>
      <c r="R470" s="24"/>
      <c r="S470" s="24"/>
      <c r="T470" s="24"/>
      <c r="U470" s="24"/>
      <c r="V470" s="24"/>
      <c r="W470" s="24"/>
      <c r="X470" s="24"/>
      <c r="Y470" s="24"/>
      <c r="Z470" s="24"/>
      <c r="AA470" s="24"/>
      <c r="AB470" s="24"/>
      <c r="AC470" s="24"/>
      <c r="AD470" s="24"/>
      <c r="AE470" s="24"/>
      <c r="AF470" s="24"/>
      <c r="AG470" s="24"/>
      <c r="AH470" s="24"/>
      <c r="AI470" s="24"/>
    </row>
    <row r="471" spans="2:35" ht="49.5" customHeight="1" x14ac:dyDescent="0.25">
      <c r="B471" s="27" t="s">
        <v>763</v>
      </c>
      <c r="C471" s="150" t="s">
        <v>1449</v>
      </c>
      <c r="D471" s="28" t="s">
        <v>764</v>
      </c>
      <c r="E471" s="27" t="s">
        <v>0</v>
      </c>
      <c r="F471" s="134"/>
      <c r="G471" s="142"/>
      <c r="H471" s="134"/>
      <c r="I471" s="143">
        <v>1</v>
      </c>
      <c r="J471" s="137">
        <f t="shared" si="30"/>
        <v>0</v>
      </c>
      <c r="K471" s="138">
        <f t="shared" si="31"/>
        <v>0</v>
      </c>
      <c r="L471" s="139"/>
      <c r="M471" s="129">
        <f t="shared" si="32"/>
        <v>1</v>
      </c>
      <c r="N471" s="129">
        <f t="shared" si="29"/>
        <v>0</v>
      </c>
      <c r="O471" s="24"/>
      <c r="P471" s="24"/>
      <c r="Q471" s="24"/>
      <c r="R471" s="24"/>
      <c r="S471" s="24"/>
      <c r="T471" s="24"/>
      <c r="U471" s="24"/>
      <c r="V471" s="24"/>
      <c r="W471" s="24"/>
      <c r="X471" s="24"/>
      <c r="Y471" s="24"/>
      <c r="Z471" s="24"/>
      <c r="AA471" s="24"/>
      <c r="AB471" s="24"/>
      <c r="AC471" s="24"/>
      <c r="AD471" s="24"/>
      <c r="AE471" s="24"/>
      <c r="AF471" s="24"/>
      <c r="AG471" s="24"/>
      <c r="AH471" s="24"/>
      <c r="AI471" s="24"/>
    </row>
    <row r="472" spans="2:35" ht="49.5" customHeight="1" thickBot="1" x14ac:dyDescent="0.3">
      <c r="B472" s="29" t="s">
        <v>765</v>
      </c>
      <c r="C472" s="257" t="s">
        <v>1449</v>
      </c>
      <c r="D472" s="30" t="s">
        <v>766</v>
      </c>
      <c r="E472" s="29" t="s">
        <v>0</v>
      </c>
      <c r="F472" s="134"/>
      <c r="G472" s="164"/>
      <c r="H472" s="134"/>
      <c r="I472" s="145">
        <v>1</v>
      </c>
      <c r="J472" s="146">
        <f t="shared" si="30"/>
        <v>0</v>
      </c>
      <c r="K472" s="147">
        <f t="shared" si="31"/>
        <v>0</v>
      </c>
      <c r="L472" s="139"/>
      <c r="M472" s="129">
        <f t="shared" si="32"/>
        <v>1</v>
      </c>
      <c r="N472" s="129">
        <f t="shared" si="29"/>
        <v>0</v>
      </c>
      <c r="O472" s="24"/>
      <c r="P472" s="24"/>
      <c r="Q472" s="24"/>
      <c r="R472" s="24"/>
      <c r="S472" s="24"/>
      <c r="T472" s="24"/>
      <c r="U472" s="24"/>
      <c r="V472" s="24"/>
      <c r="W472" s="24"/>
      <c r="X472" s="24"/>
      <c r="Y472" s="24"/>
      <c r="Z472" s="24"/>
      <c r="AA472" s="24"/>
      <c r="AB472" s="24"/>
      <c r="AC472" s="24"/>
      <c r="AD472" s="24"/>
      <c r="AE472" s="24"/>
      <c r="AF472" s="24"/>
      <c r="AG472" s="24"/>
      <c r="AH472" s="24"/>
      <c r="AI472" s="24"/>
    </row>
    <row r="473" spans="2:35" ht="21.95" customHeight="1" thickBot="1" x14ac:dyDescent="0.3">
      <c r="B473" s="392" t="s">
        <v>767</v>
      </c>
      <c r="C473" s="393"/>
      <c r="D473" s="393"/>
      <c r="E473" s="393"/>
      <c r="F473" s="110"/>
      <c r="G473" s="110"/>
      <c r="H473" s="110"/>
      <c r="I473" s="110"/>
      <c r="J473" s="110" t="s">
        <v>1277</v>
      </c>
      <c r="K473" s="111" t="s">
        <v>1277</v>
      </c>
      <c r="L473" s="139"/>
      <c r="M473" s="129"/>
      <c r="N473" s="129"/>
      <c r="O473" s="24"/>
      <c r="P473" s="24"/>
      <c r="Q473" s="24"/>
      <c r="R473" s="24"/>
      <c r="S473" s="24"/>
      <c r="T473" s="24"/>
      <c r="U473" s="24"/>
      <c r="V473" s="24"/>
      <c r="W473" s="24"/>
      <c r="X473" s="24"/>
      <c r="Y473" s="24"/>
      <c r="Z473" s="24"/>
      <c r="AA473" s="24"/>
      <c r="AB473" s="24"/>
      <c r="AC473" s="24"/>
      <c r="AD473" s="24"/>
      <c r="AE473" s="24"/>
      <c r="AF473" s="24"/>
      <c r="AG473" s="24"/>
      <c r="AH473" s="24"/>
      <c r="AI473" s="24"/>
    </row>
    <row r="474" spans="2:35" ht="50.1" customHeight="1" x14ac:dyDescent="0.25">
      <c r="B474" s="31" t="s">
        <v>768</v>
      </c>
      <c r="C474" s="31" t="s">
        <v>769</v>
      </c>
      <c r="D474" s="32" t="s">
        <v>770</v>
      </c>
      <c r="E474" s="31" t="s">
        <v>0</v>
      </c>
      <c r="F474" s="134"/>
      <c r="G474" s="162"/>
      <c r="H474" s="134"/>
      <c r="I474" s="163">
        <v>1</v>
      </c>
      <c r="J474" s="154">
        <f t="shared" si="30"/>
        <v>0</v>
      </c>
      <c r="K474" s="155">
        <f t="shared" si="31"/>
        <v>0</v>
      </c>
      <c r="L474" s="139"/>
      <c r="M474" s="129">
        <f t="shared" si="32"/>
        <v>1</v>
      </c>
      <c r="N474" s="129">
        <f t="shared" si="29"/>
        <v>0</v>
      </c>
      <c r="O474" s="24"/>
      <c r="P474" s="24"/>
      <c r="Q474" s="24"/>
      <c r="R474" s="24"/>
      <c r="S474" s="24"/>
      <c r="T474" s="24"/>
      <c r="U474" s="24"/>
      <c r="V474" s="24"/>
      <c r="W474" s="24"/>
      <c r="X474" s="24"/>
      <c r="Y474" s="24"/>
      <c r="Z474" s="24"/>
      <c r="AA474" s="24"/>
      <c r="AB474" s="24"/>
      <c r="AC474" s="24"/>
      <c r="AD474" s="24"/>
      <c r="AE474" s="24"/>
      <c r="AF474" s="24"/>
      <c r="AG474" s="24"/>
      <c r="AH474" s="24"/>
      <c r="AI474" s="24"/>
    </row>
    <row r="475" spans="2:35" ht="50.1" customHeight="1" x14ac:dyDescent="0.25">
      <c r="B475" s="27" t="s">
        <v>771</v>
      </c>
      <c r="C475" s="27" t="s">
        <v>769</v>
      </c>
      <c r="D475" s="28" t="s">
        <v>1403</v>
      </c>
      <c r="E475" s="27" t="s">
        <v>0</v>
      </c>
      <c r="F475" s="134"/>
      <c r="G475" s="142"/>
      <c r="H475" s="134"/>
      <c r="I475" s="143">
        <v>1</v>
      </c>
      <c r="J475" s="137">
        <f t="shared" si="30"/>
        <v>0</v>
      </c>
      <c r="K475" s="138">
        <f t="shared" si="31"/>
        <v>0</v>
      </c>
      <c r="L475" s="139"/>
      <c r="M475" s="129">
        <f t="shared" si="32"/>
        <v>1</v>
      </c>
      <c r="N475" s="129">
        <f t="shared" si="29"/>
        <v>0</v>
      </c>
      <c r="O475" s="24"/>
      <c r="P475" s="24"/>
      <c r="Q475" s="24"/>
      <c r="R475" s="24"/>
      <c r="S475" s="24"/>
      <c r="T475" s="24"/>
      <c r="U475" s="24"/>
      <c r="V475" s="24"/>
      <c r="W475" s="24"/>
      <c r="X475" s="24"/>
      <c r="Y475" s="24"/>
      <c r="Z475" s="24"/>
      <c r="AA475" s="24"/>
      <c r="AB475" s="24"/>
      <c r="AC475" s="24"/>
      <c r="AD475" s="24"/>
      <c r="AE475" s="24"/>
      <c r="AF475" s="24"/>
      <c r="AG475" s="24"/>
      <c r="AH475" s="24"/>
      <c r="AI475" s="24"/>
    </row>
    <row r="476" spans="2:35" ht="50.1" customHeight="1" x14ac:dyDescent="0.25">
      <c r="B476" s="27" t="s">
        <v>772</v>
      </c>
      <c r="C476" s="27" t="s">
        <v>769</v>
      </c>
      <c r="D476" s="28" t="s">
        <v>773</v>
      </c>
      <c r="E476" s="27" t="s">
        <v>0</v>
      </c>
      <c r="F476" s="134"/>
      <c r="G476" s="142"/>
      <c r="H476" s="134"/>
      <c r="I476" s="143">
        <v>1</v>
      </c>
      <c r="J476" s="137">
        <f t="shared" si="30"/>
        <v>0</v>
      </c>
      <c r="K476" s="138">
        <f t="shared" si="31"/>
        <v>0</v>
      </c>
      <c r="L476" s="139"/>
      <c r="M476" s="129">
        <f t="shared" si="32"/>
        <v>1</v>
      </c>
      <c r="N476" s="129">
        <f t="shared" si="29"/>
        <v>0</v>
      </c>
      <c r="O476" s="24"/>
      <c r="P476" s="24"/>
      <c r="Q476" s="24"/>
      <c r="R476" s="24"/>
      <c r="S476" s="24"/>
      <c r="T476" s="24"/>
      <c r="U476" s="24"/>
      <c r="V476" s="24"/>
      <c r="W476" s="24"/>
      <c r="X476" s="24"/>
      <c r="Y476" s="24"/>
      <c r="Z476" s="24"/>
      <c r="AA476" s="24"/>
      <c r="AB476" s="24"/>
      <c r="AC476" s="24"/>
      <c r="AD476" s="24"/>
      <c r="AE476" s="24"/>
      <c r="AF476" s="24"/>
      <c r="AG476" s="24"/>
      <c r="AH476" s="24"/>
      <c r="AI476" s="24"/>
    </row>
    <row r="477" spans="2:35" ht="57" customHeight="1" x14ac:dyDescent="0.25">
      <c r="B477" s="27" t="s">
        <v>774</v>
      </c>
      <c r="C477" s="27" t="s">
        <v>769</v>
      </c>
      <c r="D477" s="28" t="s">
        <v>775</v>
      </c>
      <c r="E477" s="27" t="s">
        <v>1377</v>
      </c>
      <c r="F477" s="134"/>
      <c r="G477" s="140">
        <v>7.2129221732745963</v>
      </c>
      <c r="H477" s="134"/>
      <c r="I477" s="143">
        <v>1</v>
      </c>
      <c r="J477" s="137">
        <f t="shared" si="30"/>
        <v>0</v>
      </c>
      <c r="K477" s="138">
        <f t="shared" si="31"/>
        <v>0</v>
      </c>
      <c r="L477" s="139"/>
      <c r="M477" s="141">
        <f>IF(OR(F477="Ja",F477="Nej"),0,1)</f>
        <v>1</v>
      </c>
      <c r="N477" s="129">
        <f t="shared" si="29"/>
        <v>0</v>
      </c>
      <c r="O477" s="24"/>
      <c r="P477" s="24"/>
      <c r="Q477" s="24"/>
      <c r="R477" s="24"/>
      <c r="S477" s="24"/>
      <c r="T477" s="24"/>
      <c r="U477" s="24"/>
      <c r="V477" s="24"/>
      <c r="W477" s="24"/>
      <c r="X477" s="24"/>
      <c r="Y477" s="24"/>
      <c r="Z477" s="24"/>
      <c r="AA477" s="24"/>
      <c r="AB477" s="24"/>
      <c r="AC477" s="24"/>
      <c r="AD477" s="24"/>
      <c r="AE477" s="24"/>
      <c r="AF477" s="24"/>
      <c r="AG477" s="24"/>
      <c r="AH477" s="24"/>
      <c r="AI477" s="24"/>
    </row>
    <row r="478" spans="2:35" ht="72.75" customHeight="1" thickBot="1" x14ac:dyDescent="0.3">
      <c r="B478" s="29" t="s">
        <v>776</v>
      </c>
      <c r="C478" s="29" t="s">
        <v>769</v>
      </c>
      <c r="D478" s="30" t="s">
        <v>777</v>
      </c>
      <c r="E478" s="29" t="s">
        <v>1377</v>
      </c>
      <c r="F478" s="134"/>
      <c r="G478" s="175">
        <v>7.2129221732745963</v>
      </c>
      <c r="H478" s="134"/>
      <c r="I478" s="145">
        <v>1</v>
      </c>
      <c r="J478" s="146">
        <f t="shared" si="30"/>
        <v>0</v>
      </c>
      <c r="K478" s="147">
        <f t="shared" si="31"/>
        <v>0</v>
      </c>
      <c r="L478" s="139"/>
      <c r="M478" s="141">
        <f>IF(OR(F478="Ja",F478="Nej"),0,1)</f>
        <v>1</v>
      </c>
      <c r="N478" s="129">
        <f t="shared" si="29"/>
        <v>0</v>
      </c>
      <c r="O478" s="24"/>
      <c r="P478" s="24"/>
      <c r="Q478" s="24"/>
      <c r="R478" s="24"/>
      <c r="S478" s="24"/>
      <c r="T478" s="24"/>
      <c r="U478" s="24"/>
      <c r="V478" s="24"/>
      <c r="W478" s="24"/>
      <c r="X478" s="24"/>
      <c r="Y478" s="24"/>
      <c r="Z478" s="24"/>
      <c r="AA478" s="24"/>
      <c r="AB478" s="24"/>
      <c r="AC478" s="24"/>
      <c r="AD478" s="24"/>
      <c r="AE478" s="24"/>
      <c r="AF478" s="24"/>
      <c r="AG478" s="24"/>
      <c r="AH478" s="24"/>
      <c r="AI478" s="24"/>
    </row>
    <row r="479" spans="2:35" ht="21.95" customHeight="1" thickBot="1" x14ac:dyDescent="0.3">
      <c r="B479" s="392" t="s">
        <v>1272</v>
      </c>
      <c r="C479" s="393"/>
      <c r="D479" s="393"/>
      <c r="E479" s="393"/>
      <c r="F479" s="110"/>
      <c r="G479" s="110"/>
      <c r="H479" s="110"/>
      <c r="I479" s="110"/>
      <c r="J479" s="110" t="s">
        <v>1277</v>
      </c>
      <c r="K479" s="111" t="s">
        <v>1277</v>
      </c>
      <c r="L479" s="139"/>
      <c r="M479" s="129"/>
      <c r="N479" s="129"/>
      <c r="O479" s="24"/>
      <c r="P479" s="24"/>
      <c r="Q479" s="24"/>
      <c r="R479" s="24"/>
      <c r="S479" s="24"/>
      <c r="T479" s="24"/>
      <c r="U479" s="24"/>
      <c r="V479" s="24"/>
      <c r="W479" s="24"/>
      <c r="X479" s="24"/>
      <c r="Y479" s="24"/>
      <c r="Z479" s="24"/>
      <c r="AA479" s="24"/>
      <c r="AB479" s="24"/>
      <c r="AC479" s="24"/>
      <c r="AD479" s="24"/>
      <c r="AE479" s="24"/>
      <c r="AF479" s="24"/>
      <c r="AG479" s="24"/>
      <c r="AH479" s="24"/>
      <c r="AI479" s="24"/>
    </row>
    <row r="480" spans="2:35" ht="50.1" customHeight="1" x14ac:dyDescent="0.25">
      <c r="B480" s="31" t="s">
        <v>778</v>
      </c>
      <c r="C480" s="31" t="s">
        <v>779</v>
      </c>
      <c r="D480" s="32" t="s">
        <v>1404</v>
      </c>
      <c r="E480" s="31" t="s">
        <v>0</v>
      </c>
      <c r="F480" s="134"/>
      <c r="G480" s="162"/>
      <c r="H480" s="134"/>
      <c r="I480" s="163">
        <v>1</v>
      </c>
      <c r="J480" s="154">
        <f t="shared" si="30"/>
        <v>0</v>
      </c>
      <c r="K480" s="155">
        <f t="shared" si="31"/>
        <v>0</v>
      </c>
      <c r="L480" s="139"/>
      <c r="M480" s="129">
        <f t="shared" si="32"/>
        <v>1</v>
      </c>
      <c r="N480" s="129">
        <f t="shared" si="29"/>
        <v>0</v>
      </c>
      <c r="O480" s="24"/>
      <c r="P480" s="24"/>
      <c r="Q480" s="24"/>
      <c r="R480" s="24"/>
      <c r="S480" s="24"/>
      <c r="T480" s="24"/>
      <c r="U480" s="24"/>
      <c r="V480" s="24"/>
      <c r="W480" s="24"/>
      <c r="X480" s="24"/>
      <c r="Y480" s="24"/>
      <c r="Z480" s="24"/>
      <c r="AA480" s="24"/>
      <c r="AB480" s="24"/>
      <c r="AC480" s="24"/>
      <c r="AD480" s="24"/>
      <c r="AE480" s="24"/>
      <c r="AF480" s="24"/>
      <c r="AG480" s="24"/>
      <c r="AH480" s="24"/>
      <c r="AI480" s="24"/>
    </row>
    <row r="481" spans="2:35" ht="50.1" customHeight="1" x14ac:dyDescent="0.25">
      <c r="B481" s="27" t="s">
        <v>780</v>
      </c>
      <c r="C481" s="27" t="s">
        <v>779</v>
      </c>
      <c r="D481" s="28" t="s">
        <v>781</v>
      </c>
      <c r="E481" s="27" t="s">
        <v>0</v>
      </c>
      <c r="F481" s="134"/>
      <c r="G481" s="142"/>
      <c r="H481" s="134"/>
      <c r="I481" s="143">
        <v>1</v>
      </c>
      <c r="J481" s="137">
        <f t="shared" si="30"/>
        <v>0</v>
      </c>
      <c r="K481" s="138">
        <f t="shared" si="31"/>
        <v>0</v>
      </c>
      <c r="L481" s="139"/>
      <c r="M481" s="129">
        <f t="shared" si="32"/>
        <v>1</v>
      </c>
      <c r="N481" s="129">
        <f t="shared" si="29"/>
        <v>0</v>
      </c>
      <c r="O481" s="24"/>
      <c r="P481" s="24"/>
      <c r="Q481" s="24"/>
      <c r="R481" s="24"/>
      <c r="S481" s="24"/>
      <c r="T481" s="24"/>
      <c r="U481" s="24"/>
      <c r="V481" s="24"/>
      <c r="W481" s="24"/>
      <c r="X481" s="24"/>
      <c r="Y481" s="24"/>
      <c r="Z481" s="24"/>
      <c r="AA481" s="24"/>
      <c r="AB481" s="24"/>
      <c r="AC481" s="24"/>
      <c r="AD481" s="24"/>
      <c r="AE481" s="24"/>
      <c r="AF481" s="24"/>
      <c r="AG481" s="24"/>
      <c r="AH481" s="24"/>
      <c r="AI481" s="24"/>
    </row>
    <row r="482" spans="2:35" ht="50.1" customHeight="1" x14ac:dyDescent="0.25">
      <c r="B482" s="27" t="s">
        <v>782</v>
      </c>
      <c r="C482" s="27" t="s">
        <v>779</v>
      </c>
      <c r="D482" s="28" t="s">
        <v>783</v>
      </c>
      <c r="E482" s="27" t="s">
        <v>0</v>
      </c>
      <c r="F482" s="134"/>
      <c r="G482" s="142"/>
      <c r="H482" s="134"/>
      <c r="I482" s="143">
        <v>1</v>
      </c>
      <c r="J482" s="137">
        <f t="shared" si="30"/>
        <v>0</v>
      </c>
      <c r="K482" s="138">
        <f t="shared" si="31"/>
        <v>0</v>
      </c>
      <c r="L482" s="139"/>
      <c r="M482" s="129">
        <f t="shared" si="32"/>
        <v>1</v>
      </c>
      <c r="N482" s="129">
        <f t="shared" si="29"/>
        <v>0</v>
      </c>
      <c r="O482" s="24"/>
      <c r="P482" s="24"/>
      <c r="Q482" s="24"/>
      <c r="R482" s="24"/>
      <c r="S482" s="24"/>
      <c r="T482" s="24"/>
      <c r="U482" s="24"/>
      <c r="V482" s="24"/>
      <c r="W482" s="24"/>
      <c r="X482" s="24"/>
      <c r="Y482" s="24"/>
      <c r="Z482" s="24"/>
      <c r="AA482" s="24"/>
      <c r="AB482" s="24"/>
      <c r="AC482" s="24"/>
      <c r="AD482" s="24"/>
      <c r="AE482" s="24"/>
      <c r="AF482" s="24"/>
      <c r="AG482" s="24"/>
      <c r="AH482" s="24"/>
      <c r="AI482" s="24"/>
    </row>
    <row r="483" spans="2:35" ht="50.1" customHeight="1" x14ac:dyDescent="0.25">
      <c r="B483" s="27" t="s">
        <v>784</v>
      </c>
      <c r="C483" s="27" t="s">
        <v>779</v>
      </c>
      <c r="D483" s="28" t="s">
        <v>785</v>
      </c>
      <c r="E483" s="27" t="s">
        <v>0</v>
      </c>
      <c r="F483" s="134"/>
      <c r="G483" s="142"/>
      <c r="H483" s="134"/>
      <c r="I483" s="143">
        <v>1</v>
      </c>
      <c r="J483" s="137">
        <f t="shared" si="30"/>
        <v>0</v>
      </c>
      <c r="K483" s="138">
        <f t="shared" si="31"/>
        <v>0</v>
      </c>
      <c r="L483" s="139"/>
      <c r="M483" s="129">
        <f t="shared" si="32"/>
        <v>1</v>
      </c>
      <c r="N483" s="129">
        <f t="shared" si="29"/>
        <v>0</v>
      </c>
      <c r="O483" s="24"/>
      <c r="P483" s="24"/>
      <c r="Q483" s="24"/>
      <c r="R483" s="24"/>
      <c r="S483" s="24"/>
      <c r="T483" s="24"/>
      <c r="U483" s="24"/>
      <c r="V483" s="24"/>
      <c r="W483" s="24"/>
      <c r="X483" s="24"/>
      <c r="Y483" s="24"/>
      <c r="Z483" s="24"/>
      <c r="AA483" s="24"/>
      <c r="AB483" s="24"/>
      <c r="AC483" s="24"/>
      <c r="AD483" s="24"/>
      <c r="AE483" s="24"/>
      <c r="AF483" s="24"/>
      <c r="AG483" s="24"/>
      <c r="AH483" s="24"/>
      <c r="AI483" s="24"/>
    </row>
    <row r="484" spans="2:35" ht="52.5" customHeight="1" x14ac:dyDescent="0.25">
      <c r="B484" s="27" t="s">
        <v>786</v>
      </c>
      <c r="C484" s="27" t="s">
        <v>779</v>
      </c>
      <c r="D484" s="28" t="s">
        <v>787</v>
      </c>
      <c r="E484" s="27" t="s">
        <v>0</v>
      </c>
      <c r="F484" s="134"/>
      <c r="G484" s="142"/>
      <c r="H484" s="134"/>
      <c r="I484" s="143">
        <v>1</v>
      </c>
      <c r="J484" s="137">
        <f t="shared" si="30"/>
        <v>0</v>
      </c>
      <c r="K484" s="138">
        <f t="shared" si="31"/>
        <v>0</v>
      </c>
      <c r="L484" s="139"/>
      <c r="M484" s="129">
        <f t="shared" si="32"/>
        <v>1</v>
      </c>
      <c r="N484" s="129">
        <f t="shared" si="29"/>
        <v>0</v>
      </c>
      <c r="O484" s="24"/>
      <c r="P484" s="24"/>
      <c r="Q484" s="24"/>
      <c r="R484" s="24"/>
      <c r="S484" s="24"/>
      <c r="T484" s="24"/>
      <c r="U484" s="24"/>
      <c r="V484" s="24"/>
      <c r="W484" s="24"/>
      <c r="X484" s="24"/>
      <c r="Y484" s="24"/>
      <c r="Z484" s="24"/>
      <c r="AA484" s="24"/>
      <c r="AB484" s="24"/>
      <c r="AC484" s="24"/>
      <c r="AD484" s="24"/>
      <c r="AE484" s="24"/>
      <c r="AF484" s="24"/>
      <c r="AG484" s="24"/>
      <c r="AH484" s="24"/>
      <c r="AI484" s="24"/>
    </row>
    <row r="485" spans="2:35" ht="50.1" customHeight="1" x14ac:dyDescent="0.25">
      <c r="B485" s="27" t="s">
        <v>788</v>
      </c>
      <c r="C485" s="27" t="s">
        <v>779</v>
      </c>
      <c r="D485" s="28" t="s">
        <v>789</v>
      </c>
      <c r="E485" s="27" t="s">
        <v>0</v>
      </c>
      <c r="F485" s="134"/>
      <c r="G485" s="142"/>
      <c r="H485" s="134"/>
      <c r="I485" s="143">
        <v>1</v>
      </c>
      <c r="J485" s="137">
        <f t="shared" si="30"/>
        <v>0</v>
      </c>
      <c r="K485" s="138">
        <f t="shared" si="31"/>
        <v>0</v>
      </c>
      <c r="L485" s="139"/>
      <c r="M485" s="129">
        <f t="shared" si="32"/>
        <v>1</v>
      </c>
      <c r="N485" s="129">
        <f t="shared" si="29"/>
        <v>0</v>
      </c>
      <c r="O485" s="24"/>
      <c r="P485" s="24"/>
      <c r="Q485" s="24"/>
      <c r="R485" s="24"/>
      <c r="S485" s="24"/>
      <c r="T485" s="24"/>
      <c r="U485" s="24"/>
      <c r="V485" s="24"/>
      <c r="W485" s="24"/>
      <c r="X485" s="24"/>
      <c r="Y485" s="24"/>
      <c r="Z485" s="24"/>
      <c r="AA485" s="24"/>
      <c r="AB485" s="24"/>
      <c r="AC485" s="24"/>
      <c r="AD485" s="24"/>
      <c r="AE485" s="24"/>
      <c r="AF485" s="24"/>
      <c r="AG485" s="24"/>
      <c r="AH485" s="24"/>
      <c r="AI485" s="24"/>
    </row>
    <row r="486" spans="2:35" ht="50.1" customHeight="1" x14ac:dyDescent="0.25">
      <c r="B486" s="27" t="s">
        <v>790</v>
      </c>
      <c r="C486" s="27" t="s">
        <v>779</v>
      </c>
      <c r="D486" s="28" t="s">
        <v>791</v>
      </c>
      <c r="E486" s="27" t="s">
        <v>1377</v>
      </c>
      <c r="F486" s="134"/>
      <c r="G486" s="140">
        <v>7.2129221732745963</v>
      </c>
      <c r="H486" s="134"/>
      <c r="I486" s="143">
        <v>1</v>
      </c>
      <c r="J486" s="137">
        <f t="shared" si="30"/>
        <v>0</v>
      </c>
      <c r="K486" s="138">
        <f t="shared" si="31"/>
        <v>0</v>
      </c>
      <c r="L486" s="139"/>
      <c r="M486" s="141">
        <f>IF(OR(F486="Ja",F486="Nej"),0,1)</f>
        <v>1</v>
      </c>
      <c r="N486" s="129">
        <f t="shared" si="29"/>
        <v>0</v>
      </c>
      <c r="O486" s="24"/>
      <c r="P486" s="24"/>
      <c r="Q486" s="24"/>
      <c r="R486" s="24"/>
      <c r="S486" s="24"/>
      <c r="T486" s="24"/>
      <c r="U486" s="24"/>
      <c r="V486" s="24"/>
      <c r="W486" s="24"/>
      <c r="X486" s="24"/>
      <c r="Y486" s="24"/>
      <c r="Z486" s="24"/>
      <c r="AA486" s="24"/>
      <c r="AB486" s="24"/>
      <c r="AC486" s="24"/>
      <c r="AD486" s="24"/>
      <c r="AE486" s="24"/>
      <c r="AF486" s="24"/>
      <c r="AG486" s="24"/>
      <c r="AH486" s="24"/>
      <c r="AI486" s="24"/>
    </row>
    <row r="487" spans="2:35" ht="50.1" customHeight="1" thickBot="1" x14ac:dyDescent="0.3">
      <c r="B487" s="29" t="s">
        <v>792</v>
      </c>
      <c r="C487" s="29" t="s">
        <v>779</v>
      </c>
      <c r="D487" s="30" t="s">
        <v>793</v>
      </c>
      <c r="E487" s="29" t="s">
        <v>1377</v>
      </c>
      <c r="F487" s="134"/>
      <c r="G487" s="175">
        <v>7.2129221732745963</v>
      </c>
      <c r="H487" s="134"/>
      <c r="I487" s="145">
        <v>1</v>
      </c>
      <c r="J487" s="146">
        <f t="shared" si="30"/>
        <v>0</v>
      </c>
      <c r="K487" s="147">
        <f t="shared" si="31"/>
        <v>0</v>
      </c>
      <c r="L487" s="139"/>
      <c r="M487" s="141">
        <f>IF(OR(F487="Ja",F487="Nej"),0,1)</f>
        <v>1</v>
      </c>
      <c r="N487" s="129">
        <f t="shared" si="29"/>
        <v>0</v>
      </c>
      <c r="O487" s="24"/>
      <c r="P487" s="24"/>
      <c r="Q487" s="24"/>
      <c r="R487" s="24"/>
      <c r="S487" s="24"/>
      <c r="T487" s="24"/>
      <c r="U487" s="24"/>
      <c r="V487" s="24"/>
      <c r="W487" s="24"/>
      <c r="X487" s="24"/>
      <c r="Y487" s="24"/>
      <c r="Z487" s="24"/>
      <c r="AA487" s="24"/>
      <c r="AB487" s="24"/>
      <c r="AC487" s="24"/>
      <c r="AD487" s="24"/>
      <c r="AE487" s="24"/>
      <c r="AF487" s="24"/>
      <c r="AG487" s="24"/>
      <c r="AH487" s="24"/>
      <c r="AI487" s="24"/>
    </row>
    <row r="488" spans="2:35" ht="21.95" customHeight="1" thickBot="1" x14ac:dyDescent="0.3">
      <c r="B488" s="392" t="s">
        <v>1271</v>
      </c>
      <c r="C488" s="393"/>
      <c r="D488" s="393"/>
      <c r="E488" s="393"/>
      <c r="F488" s="110"/>
      <c r="G488" s="110"/>
      <c r="H488" s="110"/>
      <c r="I488" s="110"/>
      <c r="J488" s="110" t="s">
        <v>1277</v>
      </c>
      <c r="K488" s="111" t="s">
        <v>1277</v>
      </c>
      <c r="L488" s="139"/>
      <c r="M488" s="129"/>
      <c r="N488" s="129"/>
      <c r="O488" s="24"/>
      <c r="P488" s="24"/>
      <c r="Q488" s="24"/>
      <c r="R488" s="24"/>
      <c r="S488" s="24"/>
      <c r="T488" s="24"/>
      <c r="U488" s="24"/>
      <c r="V488" s="24"/>
      <c r="W488" s="24"/>
      <c r="X488" s="24"/>
      <c r="Y488" s="24"/>
      <c r="Z488" s="24"/>
      <c r="AA488" s="24"/>
      <c r="AB488" s="24"/>
      <c r="AC488" s="24"/>
      <c r="AD488" s="24"/>
      <c r="AE488" s="24"/>
      <c r="AF488" s="24"/>
      <c r="AG488" s="24"/>
      <c r="AH488" s="24"/>
      <c r="AI488" s="24"/>
    </row>
    <row r="489" spans="2:35" ht="50.1" customHeight="1" x14ac:dyDescent="0.25">
      <c r="B489" s="31" t="s">
        <v>794</v>
      </c>
      <c r="C489" s="31" t="s">
        <v>795</v>
      </c>
      <c r="D489" s="32" t="s">
        <v>796</v>
      </c>
      <c r="E489" s="31" t="s">
        <v>0</v>
      </c>
      <c r="F489" s="134"/>
      <c r="G489" s="162"/>
      <c r="H489" s="134"/>
      <c r="I489" s="163">
        <v>1</v>
      </c>
      <c r="J489" s="154">
        <f t="shared" si="30"/>
        <v>0</v>
      </c>
      <c r="K489" s="155">
        <f t="shared" si="31"/>
        <v>0</v>
      </c>
      <c r="L489" s="139"/>
      <c r="M489" s="129">
        <f t="shared" si="32"/>
        <v>1</v>
      </c>
      <c r="N489" s="129">
        <f t="shared" si="29"/>
        <v>0</v>
      </c>
      <c r="O489" s="24"/>
      <c r="P489" s="24"/>
      <c r="Q489" s="24"/>
      <c r="R489" s="24"/>
      <c r="S489" s="24"/>
      <c r="T489" s="24"/>
      <c r="U489" s="24"/>
      <c r="V489" s="24"/>
      <c r="W489" s="24"/>
      <c r="X489" s="24"/>
      <c r="Y489" s="24"/>
      <c r="Z489" s="24"/>
      <c r="AA489" s="24"/>
      <c r="AB489" s="24"/>
      <c r="AC489" s="24"/>
      <c r="AD489" s="24"/>
      <c r="AE489" s="24"/>
      <c r="AF489" s="24"/>
      <c r="AG489" s="24"/>
      <c r="AH489" s="24"/>
      <c r="AI489" s="24"/>
    </row>
    <row r="490" spans="2:35" ht="50.1" customHeight="1" x14ac:dyDescent="0.25">
      <c r="B490" s="27" t="s">
        <v>797</v>
      </c>
      <c r="C490" s="27" t="s">
        <v>795</v>
      </c>
      <c r="D490" s="28" t="s">
        <v>798</v>
      </c>
      <c r="E490" s="27" t="s">
        <v>0</v>
      </c>
      <c r="F490" s="134"/>
      <c r="G490" s="142"/>
      <c r="H490" s="134"/>
      <c r="I490" s="143">
        <v>1</v>
      </c>
      <c r="J490" s="137">
        <f t="shared" si="30"/>
        <v>0</v>
      </c>
      <c r="K490" s="138">
        <f t="shared" si="31"/>
        <v>0</v>
      </c>
      <c r="L490" s="139"/>
      <c r="M490" s="129">
        <f t="shared" si="32"/>
        <v>1</v>
      </c>
      <c r="N490" s="129">
        <f t="shared" si="29"/>
        <v>0</v>
      </c>
      <c r="O490" s="24"/>
      <c r="P490" s="24"/>
      <c r="Q490" s="24"/>
      <c r="R490" s="24"/>
      <c r="S490" s="24"/>
      <c r="T490" s="24"/>
      <c r="U490" s="24"/>
      <c r="V490" s="24"/>
      <c r="W490" s="24"/>
      <c r="X490" s="24"/>
      <c r="Y490" s="24"/>
      <c r="Z490" s="24"/>
      <c r="AA490" s="24"/>
      <c r="AB490" s="24"/>
      <c r="AC490" s="24"/>
      <c r="AD490" s="24"/>
      <c r="AE490" s="24"/>
      <c r="AF490" s="24"/>
      <c r="AG490" s="24"/>
      <c r="AH490" s="24"/>
      <c r="AI490" s="24"/>
    </row>
    <row r="491" spans="2:35" ht="50.1" customHeight="1" x14ac:dyDescent="0.25">
      <c r="B491" s="27" t="s">
        <v>799</v>
      </c>
      <c r="C491" s="27" t="s">
        <v>795</v>
      </c>
      <c r="D491" s="28" t="s">
        <v>800</v>
      </c>
      <c r="E491" s="27" t="s">
        <v>0</v>
      </c>
      <c r="F491" s="134"/>
      <c r="G491" s="142"/>
      <c r="H491" s="134"/>
      <c r="I491" s="143">
        <v>1</v>
      </c>
      <c r="J491" s="137">
        <f t="shared" si="30"/>
        <v>0</v>
      </c>
      <c r="K491" s="138">
        <f t="shared" si="31"/>
        <v>0</v>
      </c>
      <c r="L491" s="139"/>
      <c r="M491" s="129">
        <f t="shared" si="32"/>
        <v>1</v>
      </c>
      <c r="N491" s="129">
        <f t="shared" si="29"/>
        <v>0</v>
      </c>
      <c r="O491" s="24"/>
      <c r="P491" s="24"/>
      <c r="Q491" s="24"/>
      <c r="R491" s="24"/>
      <c r="S491" s="24"/>
      <c r="T491" s="24"/>
      <c r="U491" s="24"/>
      <c r="V491" s="24"/>
      <c r="W491" s="24"/>
      <c r="X491" s="24"/>
      <c r="Y491" s="24"/>
      <c r="Z491" s="24"/>
      <c r="AA491" s="24"/>
      <c r="AB491" s="24"/>
      <c r="AC491" s="24"/>
      <c r="AD491" s="24"/>
      <c r="AE491" s="24"/>
      <c r="AF491" s="24"/>
      <c r="AG491" s="24"/>
      <c r="AH491" s="24"/>
      <c r="AI491" s="24"/>
    </row>
    <row r="492" spans="2:35" ht="50.1" customHeight="1" x14ac:dyDescent="0.25">
      <c r="B492" s="27" t="s">
        <v>801</v>
      </c>
      <c r="C492" s="27" t="s">
        <v>795</v>
      </c>
      <c r="D492" s="28" t="s">
        <v>802</v>
      </c>
      <c r="E492" s="27" t="s">
        <v>0</v>
      </c>
      <c r="F492" s="134"/>
      <c r="G492" s="142"/>
      <c r="H492" s="134"/>
      <c r="I492" s="143">
        <v>1</v>
      </c>
      <c r="J492" s="137">
        <f t="shared" si="30"/>
        <v>0</v>
      </c>
      <c r="K492" s="138">
        <f t="shared" si="31"/>
        <v>0</v>
      </c>
      <c r="L492" s="139"/>
      <c r="M492" s="129">
        <f t="shared" si="32"/>
        <v>1</v>
      </c>
      <c r="N492" s="129">
        <f t="shared" si="29"/>
        <v>0</v>
      </c>
      <c r="O492" s="24"/>
      <c r="P492" s="24"/>
      <c r="Q492" s="24"/>
      <c r="R492" s="24"/>
      <c r="S492" s="24"/>
      <c r="T492" s="24"/>
      <c r="U492" s="24"/>
      <c r="V492" s="24"/>
      <c r="W492" s="24"/>
      <c r="X492" s="24"/>
      <c r="Y492" s="24"/>
      <c r="Z492" s="24"/>
      <c r="AA492" s="24"/>
      <c r="AB492" s="24"/>
      <c r="AC492" s="24"/>
      <c r="AD492" s="24"/>
      <c r="AE492" s="24"/>
      <c r="AF492" s="24"/>
      <c r="AG492" s="24"/>
      <c r="AH492" s="24"/>
      <c r="AI492" s="24"/>
    </row>
    <row r="493" spans="2:35" ht="57.75" customHeight="1" x14ac:dyDescent="0.25">
      <c r="B493" s="27" t="s">
        <v>803</v>
      </c>
      <c r="C493" s="27" t="s">
        <v>795</v>
      </c>
      <c r="D493" s="28" t="s">
        <v>804</v>
      </c>
      <c r="E493" s="27" t="s">
        <v>0</v>
      </c>
      <c r="F493" s="134"/>
      <c r="G493" s="142"/>
      <c r="H493" s="134"/>
      <c r="I493" s="143">
        <v>1</v>
      </c>
      <c r="J493" s="137">
        <f t="shared" si="30"/>
        <v>0</v>
      </c>
      <c r="K493" s="138">
        <f t="shared" si="31"/>
        <v>0</v>
      </c>
      <c r="L493" s="139"/>
      <c r="M493" s="129">
        <f t="shared" si="32"/>
        <v>1</v>
      </c>
      <c r="N493" s="129">
        <f t="shared" si="29"/>
        <v>0</v>
      </c>
      <c r="O493" s="24"/>
      <c r="P493" s="24"/>
      <c r="Q493" s="24"/>
      <c r="R493" s="24"/>
      <c r="S493" s="24"/>
      <c r="T493" s="24"/>
      <c r="U493" s="24"/>
      <c r="V493" s="24"/>
      <c r="W493" s="24"/>
      <c r="X493" s="24"/>
      <c r="Y493" s="24"/>
      <c r="Z493" s="24"/>
      <c r="AA493" s="24"/>
      <c r="AB493" s="24"/>
      <c r="AC493" s="24"/>
      <c r="AD493" s="24"/>
      <c r="AE493" s="24"/>
      <c r="AF493" s="24"/>
      <c r="AG493" s="24"/>
      <c r="AH493" s="24"/>
      <c r="AI493" s="24"/>
    </row>
    <row r="494" spans="2:35" ht="50.1" customHeight="1" x14ac:dyDescent="0.25">
      <c r="B494" s="27" t="s">
        <v>805</v>
      </c>
      <c r="C494" s="27" t="s">
        <v>795</v>
      </c>
      <c r="D494" s="28" t="s">
        <v>806</v>
      </c>
      <c r="E494" s="27" t="s">
        <v>0</v>
      </c>
      <c r="F494" s="134"/>
      <c r="G494" s="142"/>
      <c r="H494" s="134"/>
      <c r="I494" s="143">
        <v>1</v>
      </c>
      <c r="J494" s="137">
        <f t="shared" si="30"/>
        <v>0</v>
      </c>
      <c r="K494" s="138">
        <f t="shared" si="31"/>
        <v>0</v>
      </c>
      <c r="L494" s="139"/>
      <c r="M494" s="129">
        <f t="shared" si="32"/>
        <v>1</v>
      </c>
      <c r="N494" s="129">
        <f t="shared" si="29"/>
        <v>0</v>
      </c>
      <c r="O494" s="24"/>
      <c r="P494" s="24"/>
      <c r="Q494" s="24"/>
      <c r="R494" s="24"/>
      <c r="S494" s="24"/>
      <c r="T494" s="24"/>
      <c r="U494" s="24"/>
      <c r="V494" s="24"/>
      <c r="W494" s="24"/>
      <c r="X494" s="24"/>
      <c r="Y494" s="24"/>
      <c r="Z494" s="24"/>
      <c r="AA494" s="24"/>
      <c r="AB494" s="24"/>
      <c r="AC494" s="24"/>
      <c r="AD494" s="24"/>
      <c r="AE494" s="24"/>
      <c r="AF494" s="24"/>
      <c r="AG494" s="24"/>
      <c r="AH494" s="24"/>
      <c r="AI494" s="24"/>
    </row>
    <row r="495" spans="2:35" ht="84" customHeight="1" x14ac:dyDescent="0.25">
      <c r="B495" s="27" t="s">
        <v>807</v>
      </c>
      <c r="C495" s="27" t="s">
        <v>795</v>
      </c>
      <c r="D495" s="28" t="s">
        <v>808</v>
      </c>
      <c r="E495" s="27" t="s">
        <v>0</v>
      </c>
      <c r="F495" s="134"/>
      <c r="G495" s="142"/>
      <c r="H495" s="134"/>
      <c r="I495" s="143">
        <v>1</v>
      </c>
      <c r="J495" s="137">
        <f t="shared" si="30"/>
        <v>0</v>
      </c>
      <c r="K495" s="138">
        <f t="shared" si="31"/>
        <v>0</v>
      </c>
      <c r="L495" s="139"/>
      <c r="M495" s="129">
        <f t="shared" si="32"/>
        <v>1</v>
      </c>
      <c r="N495" s="129">
        <f t="shared" si="29"/>
        <v>0</v>
      </c>
      <c r="O495" s="24"/>
      <c r="P495" s="24"/>
      <c r="Q495" s="24"/>
      <c r="R495" s="24"/>
      <c r="S495" s="24"/>
      <c r="T495" s="24"/>
      <c r="U495" s="24"/>
      <c r="V495" s="24"/>
      <c r="W495" s="24"/>
      <c r="X495" s="24"/>
      <c r="Y495" s="24"/>
      <c r="Z495" s="24"/>
      <c r="AA495" s="24"/>
      <c r="AB495" s="24"/>
      <c r="AC495" s="24"/>
      <c r="AD495" s="24"/>
      <c r="AE495" s="24"/>
      <c r="AF495" s="24"/>
      <c r="AG495" s="24"/>
      <c r="AH495" s="24"/>
      <c r="AI495" s="24"/>
    </row>
    <row r="496" spans="2:35" ht="83.25" customHeight="1" x14ac:dyDescent="0.25">
      <c r="B496" s="27" t="s">
        <v>809</v>
      </c>
      <c r="C496" s="27" t="s">
        <v>795</v>
      </c>
      <c r="D496" s="28" t="s">
        <v>810</v>
      </c>
      <c r="E496" s="27" t="s">
        <v>0</v>
      </c>
      <c r="F496" s="134"/>
      <c r="G496" s="142"/>
      <c r="H496" s="134"/>
      <c r="I496" s="143">
        <v>1</v>
      </c>
      <c r="J496" s="137">
        <f t="shared" si="30"/>
        <v>0</v>
      </c>
      <c r="K496" s="138">
        <f t="shared" si="31"/>
        <v>0</v>
      </c>
      <c r="L496" s="139"/>
      <c r="M496" s="129">
        <f t="shared" si="32"/>
        <v>1</v>
      </c>
      <c r="N496" s="129">
        <f t="shared" si="29"/>
        <v>0</v>
      </c>
      <c r="O496" s="24"/>
      <c r="P496" s="24"/>
      <c r="Q496" s="24"/>
      <c r="R496" s="24"/>
      <c r="S496" s="24"/>
      <c r="T496" s="24"/>
      <c r="U496" s="24"/>
      <c r="V496" s="24"/>
      <c r="W496" s="24"/>
      <c r="X496" s="24"/>
      <c r="Y496" s="24"/>
      <c r="Z496" s="24"/>
      <c r="AA496" s="24"/>
      <c r="AB496" s="24"/>
      <c r="AC496" s="24"/>
      <c r="AD496" s="24"/>
      <c r="AE496" s="24"/>
      <c r="AF496" s="24"/>
      <c r="AG496" s="24"/>
      <c r="AH496" s="24"/>
      <c r="AI496" s="24"/>
    </row>
    <row r="497" spans="2:35" ht="50.1" customHeight="1" x14ac:dyDescent="0.25">
      <c r="B497" s="27" t="s">
        <v>811</v>
      </c>
      <c r="C497" s="27" t="s">
        <v>795</v>
      </c>
      <c r="D497" s="28" t="s">
        <v>812</v>
      </c>
      <c r="E497" s="27" t="s">
        <v>0</v>
      </c>
      <c r="F497" s="134"/>
      <c r="G497" s="142"/>
      <c r="H497" s="134"/>
      <c r="I497" s="143">
        <v>1</v>
      </c>
      <c r="J497" s="137">
        <f t="shared" si="30"/>
        <v>0</v>
      </c>
      <c r="K497" s="138">
        <f t="shared" si="31"/>
        <v>0</v>
      </c>
      <c r="L497" s="139"/>
      <c r="M497" s="129">
        <f t="shared" si="32"/>
        <v>1</v>
      </c>
      <c r="N497" s="129">
        <f t="shared" si="29"/>
        <v>0</v>
      </c>
      <c r="O497" s="24"/>
      <c r="P497" s="24"/>
      <c r="Q497" s="24"/>
      <c r="R497" s="24"/>
      <c r="S497" s="24"/>
      <c r="T497" s="24"/>
      <c r="U497" s="24"/>
      <c r="V497" s="24"/>
      <c r="W497" s="24"/>
      <c r="X497" s="24"/>
      <c r="Y497" s="24"/>
      <c r="Z497" s="24"/>
      <c r="AA497" s="24"/>
      <c r="AB497" s="24"/>
      <c r="AC497" s="24"/>
      <c r="AD497" s="24"/>
      <c r="AE497" s="24"/>
      <c r="AF497" s="24"/>
      <c r="AG497" s="24"/>
      <c r="AH497" s="24"/>
      <c r="AI497" s="24"/>
    </row>
    <row r="498" spans="2:35" ht="50.1" customHeight="1" x14ac:dyDescent="0.25">
      <c r="B498" s="27" t="s">
        <v>813</v>
      </c>
      <c r="C498" s="27" t="s">
        <v>795</v>
      </c>
      <c r="D498" s="28" t="s">
        <v>814</v>
      </c>
      <c r="E498" s="27" t="s">
        <v>0</v>
      </c>
      <c r="F498" s="134"/>
      <c r="G498" s="142"/>
      <c r="H498" s="134"/>
      <c r="I498" s="143">
        <v>1</v>
      </c>
      <c r="J498" s="137">
        <f t="shared" si="30"/>
        <v>0</v>
      </c>
      <c r="K498" s="138">
        <f t="shared" si="31"/>
        <v>0</v>
      </c>
      <c r="L498" s="139"/>
      <c r="M498" s="129">
        <f t="shared" si="32"/>
        <v>1</v>
      </c>
      <c r="N498" s="129">
        <f t="shared" si="29"/>
        <v>0</v>
      </c>
      <c r="O498" s="24"/>
      <c r="P498" s="24"/>
      <c r="Q498" s="24"/>
      <c r="R498" s="24"/>
      <c r="S498" s="24"/>
      <c r="T498" s="24"/>
      <c r="U498" s="24"/>
      <c r="V498" s="24"/>
      <c r="W498" s="24"/>
      <c r="X498" s="24"/>
      <c r="Y498" s="24"/>
      <c r="Z498" s="24"/>
      <c r="AA498" s="24"/>
      <c r="AB498" s="24"/>
      <c r="AC498" s="24"/>
      <c r="AD498" s="24"/>
      <c r="AE498" s="24"/>
      <c r="AF498" s="24"/>
      <c r="AG498" s="24"/>
      <c r="AH498" s="24"/>
      <c r="AI498" s="24"/>
    </row>
    <row r="499" spans="2:35" ht="49.5" customHeight="1" thickBot="1" x14ac:dyDescent="0.3">
      <c r="B499" s="29" t="s">
        <v>815</v>
      </c>
      <c r="C499" s="29" t="s">
        <v>795</v>
      </c>
      <c r="D499" s="30" t="s">
        <v>816</v>
      </c>
      <c r="E499" s="29" t="s">
        <v>1377</v>
      </c>
      <c r="F499" s="134"/>
      <c r="G499" s="167">
        <v>14.425844346549193</v>
      </c>
      <c r="H499" s="134"/>
      <c r="I499" s="145">
        <v>1</v>
      </c>
      <c r="J499" s="146">
        <f t="shared" si="30"/>
        <v>0</v>
      </c>
      <c r="K499" s="147">
        <f t="shared" si="31"/>
        <v>0</v>
      </c>
      <c r="L499" s="139"/>
      <c r="M499" s="141">
        <f>IF(OR(F499="Ja",F499="Nej"),0,1)</f>
        <v>1</v>
      </c>
      <c r="N499" s="129">
        <f t="shared" si="29"/>
        <v>0</v>
      </c>
      <c r="O499" s="24"/>
      <c r="P499" s="24"/>
      <c r="Q499" s="24"/>
      <c r="R499" s="24"/>
      <c r="S499" s="24"/>
      <c r="T499" s="24"/>
      <c r="U499" s="24"/>
      <c r="V499" s="24"/>
      <c r="W499" s="24"/>
      <c r="X499" s="24"/>
      <c r="Y499" s="24"/>
      <c r="Z499" s="24"/>
      <c r="AA499" s="24"/>
      <c r="AB499" s="24"/>
      <c r="AC499" s="24"/>
      <c r="AD499" s="24"/>
      <c r="AE499" s="24"/>
      <c r="AF499" s="24"/>
      <c r="AG499" s="24"/>
      <c r="AH499" s="24"/>
      <c r="AI499" s="24"/>
    </row>
    <row r="500" spans="2:35" ht="21.95" customHeight="1" thickBot="1" x14ac:dyDescent="0.3">
      <c r="B500" s="392" t="s">
        <v>817</v>
      </c>
      <c r="C500" s="393"/>
      <c r="D500" s="393"/>
      <c r="E500" s="393"/>
      <c r="F500" s="110"/>
      <c r="G500" s="110"/>
      <c r="H500" s="110"/>
      <c r="I500" s="110"/>
      <c r="J500" s="110" t="s">
        <v>1277</v>
      </c>
      <c r="K500" s="111" t="s">
        <v>1277</v>
      </c>
      <c r="L500" s="139"/>
      <c r="M500" s="129"/>
      <c r="N500" s="129"/>
      <c r="O500" s="24"/>
      <c r="P500" s="24"/>
      <c r="Q500" s="24"/>
      <c r="R500" s="24"/>
      <c r="S500" s="24"/>
      <c r="T500" s="24"/>
      <c r="U500" s="24"/>
      <c r="V500" s="24"/>
      <c r="W500" s="24"/>
      <c r="X500" s="24"/>
      <c r="Y500" s="24"/>
      <c r="Z500" s="24"/>
      <c r="AA500" s="24"/>
      <c r="AB500" s="24"/>
      <c r="AC500" s="24"/>
      <c r="AD500" s="24"/>
      <c r="AE500" s="24"/>
      <c r="AF500" s="24"/>
      <c r="AG500" s="24"/>
      <c r="AH500" s="24"/>
      <c r="AI500" s="24"/>
    </row>
    <row r="501" spans="2:35" ht="50.1" customHeight="1" x14ac:dyDescent="0.25">
      <c r="B501" s="31" t="s">
        <v>818</v>
      </c>
      <c r="C501" s="31" t="s">
        <v>819</v>
      </c>
      <c r="D501" s="32" t="s">
        <v>820</v>
      </c>
      <c r="E501" s="31" t="s">
        <v>0</v>
      </c>
      <c r="F501" s="134"/>
      <c r="G501" s="162"/>
      <c r="H501" s="134"/>
      <c r="I501" s="163">
        <v>1</v>
      </c>
      <c r="J501" s="154">
        <f t="shared" si="30"/>
        <v>0</v>
      </c>
      <c r="K501" s="155">
        <f t="shared" si="31"/>
        <v>0</v>
      </c>
      <c r="L501" s="139"/>
      <c r="M501" s="129">
        <f t="shared" si="32"/>
        <v>1</v>
      </c>
      <c r="N501" s="129">
        <f t="shared" si="29"/>
        <v>0</v>
      </c>
      <c r="O501" s="24"/>
      <c r="P501" s="24"/>
      <c r="Q501" s="24"/>
      <c r="R501" s="24"/>
      <c r="S501" s="24"/>
      <c r="T501" s="24"/>
      <c r="U501" s="24"/>
      <c r="V501" s="24"/>
      <c r="W501" s="24"/>
      <c r="X501" s="24"/>
      <c r="Y501" s="24"/>
      <c r="Z501" s="24"/>
      <c r="AA501" s="24"/>
      <c r="AB501" s="24"/>
      <c r="AC501" s="24"/>
      <c r="AD501" s="24"/>
      <c r="AE501" s="24"/>
      <c r="AF501" s="24"/>
      <c r="AG501" s="24"/>
      <c r="AH501" s="24"/>
      <c r="AI501" s="24"/>
    </row>
    <row r="502" spans="2:35" ht="57.75" customHeight="1" x14ac:dyDescent="0.25">
      <c r="B502" s="27" t="s">
        <v>821</v>
      </c>
      <c r="C502" s="27" t="s">
        <v>819</v>
      </c>
      <c r="D502" s="28" t="s">
        <v>822</v>
      </c>
      <c r="E502" s="27" t="s">
        <v>0</v>
      </c>
      <c r="F502" s="134"/>
      <c r="G502" s="142"/>
      <c r="H502" s="134"/>
      <c r="I502" s="143">
        <v>1</v>
      </c>
      <c r="J502" s="137">
        <f t="shared" si="30"/>
        <v>0</v>
      </c>
      <c r="K502" s="138">
        <f t="shared" si="31"/>
        <v>0</v>
      </c>
      <c r="L502" s="139"/>
      <c r="M502" s="129">
        <f t="shared" si="32"/>
        <v>1</v>
      </c>
      <c r="N502" s="129">
        <f t="shared" si="29"/>
        <v>0</v>
      </c>
      <c r="O502" s="24"/>
      <c r="P502" s="24"/>
      <c r="Q502" s="24"/>
      <c r="R502" s="24"/>
      <c r="S502" s="24"/>
      <c r="T502" s="24"/>
      <c r="U502" s="24"/>
      <c r="V502" s="24"/>
      <c r="W502" s="24"/>
      <c r="X502" s="24"/>
      <c r="Y502" s="24"/>
      <c r="Z502" s="24"/>
      <c r="AA502" s="24"/>
      <c r="AB502" s="24"/>
      <c r="AC502" s="24"/>
      <c r="AD502" s="24"/>
      <c r="AE502" s="24"/>
      <c r="AF502" s="24"/>
      <c r="AG502" s="24"/>
      <c r="AH502" s="24"/>
      <c r="AI502" s="24"/>
    </row>
    <row r="503" spans="2:35" ht="50.1" customHeight="1" x14ac:dyDescent="0.25">
      <c r="B503" s="27" t="s">
        <v>823</v>
      </c>
      <c r="C503" s="27" t="s">
        <v>819</v>
      </c>
      <c r="D503" s="28" t="s">
        <v>824</v>
      </c>
      <c r="E503" s="27" t="s">
        <v>0</v>
      </c>
      <c r="F503" s="134"/>
      <c r="G503" s="142"/>
      <c r="H503" s="134"/>
      <c r="I503" s="143">
        <v>1</v>
      </c>
      <c r="J503" s="137">
        <f t="shared" si="30"/>
        <v>0</v>
      </c>
      <c r="K503" s="138">
        <f t="shared" si="31"/>
        <v>0</v>
      </c>
      <c r="L503" s="139"/>
      <c r="M503" s="129">
        <f t="shared" si="32"/>
        <v>1</v>
      </c>
      <c r="N503" s="129">
        <f t="shared" si="29"/>
        <v>0</v>
      </c>
      <c r="O503" s="24"/>
      <c r="P503" s="24"/>
      <c r="Q503" s="24"/>
      <c r="R503" s="24"/>
      <c r="S503" s="24"/>
      <c r="T503" s="24"/>
      <c r="U503" s="24"/>
      <c r="V503" s="24"/>
      <c r="W503" s="24"/>
      <c r="X503" s="24"/>
      <c r="Y503" s="24"/>
      <c r="Z503" s="24"/>
      <c r="AA503" s="24"/>
      <c r="AB503" s="24"/>
      <c r="AC503" s="24"/>
      <c r="AD503" s="24"/>
      <c r="AE503" s="24"/>
      <c r="AF503" s="24"/>
      <c r="AG503" s="24"/>
      <c r="AH503" s="24"/>
      <c r="AI503" s="24"/>
    </row>
    <row r="504" spans="2:35" ht="61.5" customHeight="1" x14ac:dyDescent="0.25">
      <c r="B504" s="27" t="s">
        <v>825</v>
      </c>
      <c r="C504" s="27" t="s">
        <v>819</v>
      </c>
      <c r="D504" s="28" t="s">
        <v>826</v>
      </c>
      <c r="E504" s="27" t="s">
        <v>1377</v>
      </c>
      <c r="F504" s="134"/>
      <c r="G504" s="174">
        <v>14.425844346549193</v>
      </c>
      <c r="H504" s="134"/>
      <c r="I504" s="143">
        <v>1</v>
      </c>
      <c r="J504" s="137">
        <f t="shared" si="30"/>
        <v>0</v>
      </c>
      <c r="K504" s="138">
        <f t="shared" si="31"/>
        <v>0</v>
      </c>
      <c r="L504" s="139"/>
      <c r="M504" s="141">
        <f>IF(OR(F504="Ja",F504="Nej"),0,1)</f>
        <v>1</v>
      </c>
      <c r="N504" s="129">
        <f t="shared" si="29"/>
        <v>0</v>
      </c>
      <c r="O504" s="24"/>
      <c r="P504" s="24"/>
      <c r="Q504" s="24"/>
      <c r="R504" s="24"/>
      <c r="S504" s="24"/>
      <c r="T504" s="24"/>
      <c r="U504" s="24"/>
      <c r="V504" s="24"/>
      <c r="W504" s="24"/>
      <c r="X504" s="24"/>
      <c r="Y504" s="24"/>
      <c r="Z504" s="24"/>
      <c r="AA504" s="24"/>
      <c r="AB504" s="24"/>
      <c r="AC504" s="24"/>
      <c r="AD504" s="24"/>
      <c r="AE504" s="24"/>
      <c r="AF504" s="24"/>
      <c r="AG504" s="24"/>
      <c r="AH504" s="24"/>
      <c r="AI504" s="24"/>
    </row>
    <row r="505" spans="2:35" ht="50.1" customHeight="1" x14ac:dyDescent="0.25">
      <c r="B505" s="27" t="s">
        <v>827</v>
      </c>
      <c r="C505" s="27" t="s">
        <v>819</v>
      </c>
      <c r="D505" s="28" t="s">
        <v>828</v>
      </c>
      <c r="E505" s="27" t="s">
        <v>1377</v>
      </c>
      <c r="F505" s="134"/>
      <c r="G505" s="174">
        <v>14.425844346549193</v>
      </c>
      <c r="H505" s="134"/>
      <c r="I505" s="143">
        <v>1</v>
      </c>
      <c r="J505" s="137">
        <f t="shared" si="30"/>
        <v>0</v>
      </c>
      <c r="K505" s="138">
        <f t="shared" si="31"/>
        <v>0</v>
      </c>
      <c r="L505" s="139"/>
      <c r="M505" s="141">
        <f>IF(OR(F505="Ja",F505="Nej"),0,1)</f>
        <v>1</v>
      </c>
      <c r="N505" s="129">
        <f t="shared" si="29"/>
        <v>0</v>
      </c>
      <c r="O505" s="24"/>
      <c r="P505" s="24"/>
      <c r="Q505" s="24"/>
      <c r="R505" s="24"/>
      <c r="S505" s="24"/>
      <c r="T505" s="24"/>
      <c r="U505" s="24"/>
      <c r="V505" s="24"/>
      <c r="W505" s="24"/>
      <c r="X505" s="24"/>
      <c r="Y505" s="24"/>
      <c r="Z505" s="24"/>
      <c r="AA505" s="24"/>
      <c r="AB505" s="24"/>
      <c r="AC505" s="24"/>
      <c r="AD505" s="24"/>
      <c r="AE505" s="24"/>
      <c r="AF505" s="24"/>
      <c r="AG505" s="24"/>
      <c r="AH505" s="24"/>
      <c r="AI505" s="24"/>
    </row>
    <row r="506" spans="2:35" ht="64.5" customHeight="1" x14ac:dyDescent="0.25">
      <c r="B506" s="27" t="s">
        <v>829</v>
      </c>
      <c r="C506" s="27" t="s">
        <v>819</v>
      </c>
      <c r="D506" s="28" t="s">
        <v>830</v>
      </c>
      <c r="E506" s="27" t="s">
        <v>0</v>
      </c>
      <c r="F506" s="134"/>
      <c r="G506" s="142"/>
      <c r="H506" s="134"/>
      <c r="I506" s="143">
        <v>1</v>
      </c>
      <c r="J506" s="137">
        <f t="shared" si="30"/>
        <v>0</v>
      </c>
      <c r="K506" s="138">
        <f t="shared" si="31"/>
        <v>0</v>
      </c>
      <c r="L506" s="139"/>
      <c r="M506" s="129">
        <f t="shared" si="32"/>
        <v>1</v>
      </c>
      <c r="N506" s="129">
        <f t="shared" si="29"/>
        <v>0</v>
      </c>
      <c r="O506" s="24"/>
      <c r="P506" s="24"/>
      <c r="Q506" s="24"/>
      <c r="R506" s="24"/>
      <c r="S506" s="24"/>
      <c r="T506" s="24"/>
      <c r="U506" s="24"/>
      <c r="V506" s="24"/>
      <c r="W506" s="24"/>
      <c r="X506" s="24"/>
      <c r="Y506" s="24"/>
      <c r="Z506" s="24"/>
      <c r="AA506" s="24"/>
      <c r="AB506" s="24"/>
      <c r="AC506" s="24"/>
      <c r="AD506" s="24"/>
      <c r="AE506" s="24"/>
      <c r="AF506" s="24"/>
      <c r="AG506" s="24"/>
      <c r="AH506" s="24"/>
      <c r="AI506" s="24"/>
    </row>
    <row r="507" spans="2:35" ht="50.1" customHeight="1" x14ac:dyDescent="0.25">
      <c r="B507" s="27" t="s">
        <v>831</v>
      </c>
      <c r="C507" s="27" t="s">
        <v>819</v>
      </c>
      <c r="D507" s="28" t="s">
        <v>832</v>
      </c>
      <c r="E507" s="27" t="s">
        <v>1377</v>
      </c>
      <c r="F507" s="134"/>
      <c r="G507" s="140">
        <v>7.2129221732745963</v>
      </c>
      <c r="H507" s="134"/>
      <c r="I507" s="143">
        <v>1</v>
      </c>
      <c r="J507" s="137">
        <f t="shared" si="30"/>
        <v>0</v>
      </c>
      <c r="K507" s="138">
        <f t="shared" si="31"/>
        <v>0</v>
      </c>
      <c r="L507" s="139"/>
      <c r="M507" s="141">
        <f>IF(OR(F507="Ja",F507="Nej"),0,1)</f>
        <v>1</v>
      </c>
      <c r="N507" s="129">
        <f t="shared" si="29"/>
        <v>0</v>
      </c>
      <c r="O507" s="24"/>
      <c r="P507" s="24"/>
      <c r="Q507" s="24"/>
      <c r="R507" s="24"/>
      <c r="S507" s="24"/>
      <c r="T507" s="24"/>
      <c r="U507" s="24"/>
      <c r="V507" s="24"/>
      <c r="W507" s="24"/>
      <c r="X507" s="24"/>
      <c r="Y507" s="24"/>
      <c r="Z507" s="24"/>
      <c r="AA507" s="24"/>
      <c r="AB507" s="24"/>
      <c r="AC507" s="24"/>
      <c r="AD507" s="24"/>
      <c r="AE507" s="24"/>
      <c r="AF507" s="24"/>
      <c r="AG507" s="24"/>
      <c r="AH507" s="24"/>
      <c r="AI507" s="24"/>
    </row>
    <row r="508" spans="2:35" ht="50.1" customHeight="1" x14ac:dyDescent="0.25">
      <c r="B508" s="27" t="s">
        <v>833</v>
      </c>
      <c r="C508" s="27" t="s">
        <v>819</v>
      </c>
      <c r="D508" s="28" t="s">
        <v>1184</v>
      </c>
      <c r="E508" s="27" t="s">
        <v>0</v>
      </c>
      <c r="F508" s="134"/>
      <c r="G508" s="142"/>
      <c r="H508" s="134"/>
      <c r="I508" s="143">
        <v>1</v>
      </c>
      <c r="J508" s="137">
        <f t="shared" si="30"/>
        <v>0</v>
      </c>
      <c r="K508" s="138">
        <f t="shared" si="31"/>
        <v>0</v>
      </c>
      <c r="L508" s="139"/>
      <c r="M508" s="129">
        <f t="shared" si="32"/>
        <v>1</v>
      </c>
      <c r="N508" s="129">
        <f t="shared" si="29"/>
        <v>0</v>
      </c>
      <c r="O508" s="24"/>
      <c r="P508" s="24"/>
      <c r="Q508" s="24"/>
      <c r="R508" s="24"/>
      <c r="S508" s="24"/>
      <c r="T508" s="24"/>
      <c r="U508" s="24"/>
      <c r="V508" s="24"/>
      <c r="W508" s="24"/>
      <c r="X508" s="24"/>
      <c r="Y508" s="24"/>
      <c r="Z508" s="24"/>
      <c r="AA508" s="24"/>
      <c r="AB508" s="24"/>
      <c r="AC508" s="24"/>
      <c r="AD508" s="24"/>
      <c r="AE508" s="24"/>
      <c r="AF508" s="24"/>
      <c r="AG508" s="24"/>
      <c r="AH508" s="24"/>
      <c r="AI508" s="24"/>
    </row>
    <row r="509" spans="2:35" ht="50.1" customHeight="1" thickBot="1" x14ac:dyDescent="0.3">
      <c r="B509" s="29" t="s">
        <v>834</v>
      </c>
      <c r="C509" s="29" t="s">
        <v>819</v>
      </c>
      <c r="D509" s="30" t="s">
        <v>835</v>
      </c>
      <c r="E509" s="29" t="s">
        <v>0</v>
      </c>
      <c r="F509" s="134"/>
      <c r="G509" s="164"/>
      <c r="H509" s="134"/>
      <c r="I509" s="145">
        <v>1</v>
      </c>
      <c r="J509" s="146">
        <f t="shared" si="30"/>
        <v>0</v>
      </c>
      <c r="K509" s="147">
        <f t="shared" si="31"/>
        <v>0</v>
      </c>
      <c r="L509" s="139"/>
      <c r="M509" s="129">
        <f t="shared" si="32"/>
        <v>1</v>
      </c>
      <c r="N509" s="129">
        <f t="shared" si="29"/>
        <v>0</v>
      </c>
      <c r="O509" s="24"/>
      <c r="P509" s="24"/>
      <c r="Q509" s="24"/>
      <c r="R509" s="24"/>
      <c r="S509" s="24"/>
      <c r="T509" s="24"/>
      <c r="U509" s="24"/>
      <c r="V509" s="24"/>
      <c r="W509" s="24"/>
      <c r="X509" s="24"/>
      <c r="Y509" s="24"/>
      <c r="Z509" s="24"/>
      <c r="AA509" s="24"/>
      <c r="AB509" s="24"/>
      <c r="AC509" s="24"/>
      <c r="AD509" s="24"/>
      <c r="AE509" s="24"/>
      <c r="AF509" s="24"/>
      <c r="AG509" s="24"/>
      <c r="AH509" s="24"/>
      <c r="AI509" s="24"/>
    </row>
    <row r="510" spans="2:35" ht="21.95" customHeight="1" thickBot="1" x14ac:dyDescent="0.3">
      <c r="B510" s="392" t="s">
        <v>836</v>
      </c>
      <c r="C510" s="393"/>
      <c r="D510" s="393"/>
      <c r="E510" s="393"/>
      <c r="F510" s="110"/>
      <c r="G510" s="110"/>
      <c r="H510" s="110"/>
      <c r="I510" s="110"/>
      <c r="J510" s="110" t="s">
        <v>1277</v>
      </c>
      <c r="K510" s="111" t="s">
        <v>1277</v>
      </c>
      <c r="L510" s="139"/>
      <c r="M510" s="129"/>
      <c r="N510" s="129"/>
      <c r="O510" s="24"/>
      <c r="P510" s="24"/>
      <c r="Q510" s="24"/>
      <c r="R510" s="24"/>
      <c r="S510" s="24"/>
      <c r="T510" s="24"/>
      <c r="U510" s="24"/>
      <c r="V510" s="24"/>
      <c r="W510" s="24"/>
      <c r="X510" s="24"/>
      <c r="Y510" s="24"/>
      <c r="Z510" s="24"/>
      <c r="AA510" s="24"/>
      <c r="AB510" s="24"/>
      <c r="AC510" s="24"/>
      <c r="AD510" s="24"/>
      <c r="AE510" s="24"/>
      <c r="AF510" s="24"/>
      <c r="AG510" s="24"/>
      <c r="AH510" s="24"/>
      <c r="AI510" s="24"/>
    </row>
    <row r="511" spans="2:35" ht="50.1" customHeight="1" x14ac:dyDescent="0.25">
      <c r="B511" s="31" t="s">
        <v>837</v>
      </c>
      <c r="C511" s="31" t="s">
        <v>838</v>
      </c>
      <c r="D511" s="32" t="s">
        <v>839</v>
      </c>
      <c r="E511" s="31" t="s">
        <v>0</v>
      </c>
      <c r="F511" s="134"/>
      <c r="G511" s="162"/>
      <c r="H511" s="134"/>
      <c r="I511" s="163">
        <v>1</v>
      </c>
      <c r="J511" s="154">
        <f t="shared" si="30"/>
        <v>0</v>
      </c>
      <c r="K511" s="155">
        <f t="shared" si="31"/>
        <v>0</v>
      </c>
      <c r="L511" s="139"/>
      <c r="M511" s="129">
        <f t="shared" si="32"/>
        <v>1</v>
      </c>
      <c r="N511" s="129">
        <f t="shared" si="29"/>
        <v>0</v>
      </c>
      <c r="O511" s="24"/>
      <c r="P511" s="24"/>
      <c r="Q511" s="24"/>
      <c r="R511" s="24"/>
      <c r="S511" s="24"/>
      <c r="T511" s="24"/>
      <c r="U511" s="24"/>
      <c r="V511" s="24"/>
      <c r="W511" s="24"/>
      <c r="X511" s="24"/>
      <c r="Y511" s="24"/>
      <c r="Z511" s="24"/>
      <c r="AA511" s="24"/>
      <c r="AB511" s="24"/>
      <c r="AC511" s="24"/>
      <c r="AD511" s="24"/>
      <c r="AE511" s="24"/>
      <c r="AF511" s="24"/>
      <c r="AG511" s="24"/>
      <c r="AH511" s="24"/>
      <c r="AI511" s="24"/>
    </row>
    <row r="512" spans="2:35" ht="61.5" customHeight="1" x14ac:dyDescent="0.25">
      <c r="B512" s="27" t="s">
        <v>840</v>
      </c>
      <c r="C512" s="27" t="s">
        <v>838</v>
      </c>
      <c r="D512" s="28" t="s">
        <v>841</v>
      </c>
      <c r="E512" s="27" t="s">
        <v>0</v>
      </c>
      <c r="F512" s="134"/>
      <c r="G512" s="142"/>
      <c r="H512" s="134"/>
      <c r="I512" s="143">
        <v>1</v>
      </c>
      <c r="J512" s="137">
        <f t="shared" si="30"/>
        <v>0</v>
      </c>
      <c r="K512" s="138">
        <f t="shared" si="31"/>
        <v>0</v>
      </c>
      <c r="L512" s="139"/>
      <c r="M512" s="129">
        <f t="shared" si="32"/>
        <v>1</v>
      </c>
      <c r="N512" s="129">
        <f t="shared" si="29"/>
        <v>0</v>
      </c>
      <c r="O512" s="24"/>
      <c r="P512" s="24"/>
      <c r="Q512" s="24"/>
      <c r="R512" s="24"/>
      <c r="S512" s="24"/>
      <c r="T512" s="24"/>
      <c r="U512" s="24"/>
      <c r="V512" s="24"/>
      <c r="W512" s="24"/>
      <c r="X512" s="24"/>
      <c r="Y512" s="24"/>
      <c r="Z512" s="24"/>
      <c r="AA512" s="24"/>
      <c r="AB512" s="24"/>
      <c r="AC512" s="24"/>
      <c r="AD512" s="24"/>
      <c r="AE512" s="24"/>
      <c r="AF512" s="24"/>
      <c r="AG512" s="24"/>
      <c r="AH512" s="24"/>
      <c r="AI512" s="24"/>
    </row>
    <row r="513" spans="2:35" ht="50.1" customHeight="1" x14ac:dyDescent="0.25">
      <c r="B513" s="27" t="s">
        <v>842</v>
      </c>
      <c r="C513" s="27" t="s">
        <v>838</v>
      </c>
      <c r="D513" s="28" t="s">
        <v>1367</v>
      </c>
      <c r="E513" s="27" t="s">
        <v>0</v>
      </c>
      <c r="F513" s="134"/>
      <c r="G513" s="142"/>
      <c r="H513" s="134"/>
      <c r="I513" s="143">
        <v>1</v>
      </c>
      <c r="J513" s="137">
        <f t="shared" si="30"/>
        <v>0</v>
      </c>
      <c r="K513" s="138">
        <f t="shared" si="31"/>
        <v>0</v>
      </c>
      <c r="L513" s="139"/>
      <c r="M513" s="129">
        <f t="shared" si="32"/>
        <v>1</v>
      </c>
      <c r="N513" s="129">
        <f t="shared" si="29"/>
        <v>0</v>
      </c>
      <c r="O513" s="24"/>
      <c r="P513" s="24"/>
      <c r="Q513" s="24"/>
      <c r="R513" s="24"/>
      <c r="S513" s="24"/>
      <c r="T513" s="24"/>
      <c r="U513" s="24"/>
      <c r="V513" s="24"/>
      <c r="W513" s="24"/>
      <c r="X513" s="24"/>
      <c r="Y513" s="24"/>
      <c r="Z513" s="24"/>
      <c r="AA513" s="24"/>
      <c r="AB513" s="24"/>
      <c r="AC513" s="24"/>
      <c r="AD513" s="24"/>
      <c r="AE513" s="24"/>
      <c r="AF513" s="24"/>
      <c r="AG513" s="24"/>
      <c r="AH513" s="24"/>
      <c r="AI513" s="24"/>
    </row>
    <row r="514" spans="2:35" ht="50.1" customHeight="1" x14ac:dyDescent="0.25">
      <c r="B514" s="27" t="s">
        <v>843</v>
      </c>
      <c r="C514" s="27" t="s">
        <v>838</v>
      </c>
      <c r="D514" s="28" t="s">
        <v>844</v>
      </c>
      <c r="E514" s="27" t="s">
        <v>1377</v>
      </c>
      <c r="F514" s="134"/>
      <c r="G514" s="140">
        <v>7.2129221732745963</v>
      </c>
      <c r="H514" s="134"/>
      <c r="I514" s="143">
        <v>1</v>
      </c>
      <c r="J514" s="137">
        <f t="shared" si="30"/>
        <v>0</v>
      </c>
      <c r="K514" s="138">
        <f t="shared" si="31"/>
        <v>0</v>
      </c>
      <c r="L514" s="139"/>
      <c r="M514" s="141">
        <f>IF(OR(F514="Ja",F514="Nej"),0,1)</f>
        <v>1</v>
      </c>
      <c r="N514" s="129">
        <f t="shared" si="29"/>
        <v>0</v>
      </c>
      <c r="O514" s="24"/>
      <c r="P514" s="24"/>
      <c r="Q514" s="24"/>
      <c r="R514" s="24"/>
      <c r="S514" s="24"/>
      <c r="T514" s="24"/>
      <c r="U514" s="24"/>
      <c r="V514" s="24"/>
      <c r="W514" s="24"/>
      <c r="X514" s="24"/>
      <c r="Y514" s="24"/>
      <c r="Z514" s="24"/>
      <c r="AA514" s="24"/>
      <c r="AB514" s="24"/>
      <c r="AC514" s="24"/>
      <c r="AD514" s="24"/>
      <c r="AE514" s="24"/>
      <c r="AF514" s="24"/>
      <c r="AG514" s="24"/>
      <c r="AH514" s="24"/>
      <c r="AI514" s="24"/>
    </row>
    <row r="515" spans="2:35" ht="50.1" customHeight="1" x14ac:dyDescent="0.25">
      <c r="B515" s="27" t="s">
        <v>845</v>
      </c>
      <c r="C515" s="27" t="s">
        <v>838</v>
      </c>
      <c r="D515" s="28" t="s">
        <v>846</v>
      </c>
      <c r="E515" s="27" t="s">
        <v>1377</v>
      </c>
      <c r="F515" s="134"/>
      <c r="G515" s="140">
        <v>7.2129221732745963</v>
      </c>
      <c r="H515" s="134"/>
      <c r="I515" s="143">
        <v>1</v>
      </c>
      <c r="J515" s="137">
        <f t="shared" si="30"/>
        <v>0</v>
      </c>
      <c r="K515" s="138">
        <f t="shared" si="31"/>
        <v>0</v>
      </c>
      <c r="L515" s="139"/>
      <c r="M515" s="141">
        <f>IF(OR(F515="Ja",F515="Nej"),0,1)</f>
        <v>1</v>
      </c>
      <c r="N515" s="129">
        <f t="shared" si="29"/>
        <v>0</v>
      </c>
      <c r="O515" s="24"/>
      <c r="P515" s="24"/>
      <c r="Q515" s="24"/>
      <c r="R515" s="24"/>
      <c r="S515" s="24"/>
      <c r="T515" s="24"/>
      <c r="U515" s="24"/>
      <c r="V515" s="24"/>
      <c r="W515" s="24"/>
      <c r="X515" s="24"/>
      <c r="Y515" s="24"/>
      <c r="Z515" s="24"/>
      <c r="AA515" s="24"/>
      <c r="AB515" s="24"/>
      <c r="AC515" s="24"/>
      <c r="AD515" s="24"/>
      <c r="AE515" s="24"/>
      <c r="AF515" s="24"/>
      <c r="AG515" s="24"/>
      <c r="AH515" s="24"/>
      <c r="AI515" s="24"/>
    </row>
    <row r="516" spans="2:35" ht="66" customHeight="1" x14ac:dyDescent="0.25">
      <c r="B516" s="29" t="s">
        <v>847</v>
      </c>
      <c r="C516" s="29" t="s">
        <v>838</v>
      </c>
      <c r="D516" s="30" t="s">
        <v>848</v>
      </c>
      <c r="E516" s="29" t="s">
        <v>0</v>
      </c>
      <c r="F516" s="134"/>
      <c r="G516" s="164"/>
      <c r="H516" s="134"/>
      <c r="I516" s="145">
        <v>1</v>
      </c>
      <c r="J516" s="146">
        <f t="shared" si="30"/>
        <v>0</v>
      </c>
      <c r="K516" s="147">
        <f t="shared" si="31"/>
        <v>0</v>
      </c>
      <c r="L516" s="139"/>
      <c r="M516" s="129">
        <f t="shared" si="32"/>
        <v>1</v>
      </c>
      <c r="N516" s="129">
        <f t="shared" si="29"/>
        <v>0</v>
      </c>
      <c r="O516" s="24"/>
      <c r="P516" s="24"/>
      <c r="Q516" s="24"/>
      <c r="R516" s="24"/>
      <c r="S516" s="24"/>
      <c r="T516" s="24"/>
      <c r="U516" s="24"/>
      <c r="V516" s="24"/>
      <c r="W516" s="24"/>
      <c r="X516" s="24"/>
      <c r="Y516" s="24"/>
      <c r="Z516" s="24"/>
      <c r="AA516" s="24"/>
      <c r="AB516" s="24"/>
      <c r="AC516" s="24"/>
      <c r="AD516" s="24"/>
      <c r="AE516" s="24"/>
      <c r="AF516" s="24"/>
      <c r="AG516" s="24"/>
      <c r="AH516" s="24"/>
      <c r="AI516" s="24"/>
    </row>
    <row r="517" spans="2:35" ht="21.95" customHeight="1" x14ac:dyDescent="0.25">
      <c r="B517" s="457" t="s">
        <v>849</v>
      </c>
      <c r="C517" s="457"/>
      <c r="D517" s="457"/>
      <c r="E517" s="457"/>
      <c r="F517" s="161"/>
      <c r="G517" s="161"/>
      <c r="H517" s="161"/>
      <c r="I517" s="161"/>
      <c r="J517" s="161" t="s">
        <v>1277</v>
      </c>
      <c r="K517" s="161" t="s">
        <v>1277</v>
      </c>
      <c r="L517" s="139"/>
      <c r="M517" s="129"/>
      <c r="N517" s="129"/>
      <c r="O517" s="24"/>
      <c r="P517" s="24"/>
      <c r="Q517" s="24"/>
      <c r="R517" s="24"/>
      <c r="S517" s="24"/>
      <c r="T517" s="24"/>
      <c r="U517" s="24"/>
      <c r="V517" s="24"/>
      <c r="W517" s="24"/>
      <c r="X517" s="24"/>
      <c r="Y517" s="24"/>
      <c r="Z517" s="24"/>
      <c r="AA517" s="24"/>
      <c r="AB517" s="24"/>
      <c r="AC517" s="24"/>
      <c r="AD517" s="24"/>
      <c r="AE517" s="24"/>
      <c r="AF517" s="24"/>
      <c r="AG517" s="24"/>
      <c r="AH517" s="24"/>
      <c r="AI517" s="24"/>
    </row>
    <row r="518" spans="2:35" ht="50.1" customHeight="1" x14ac:dyDescent="0.25">
      <c r="B518" s="31" t="s">
        <v>850</v>
      </c>
      <c r="C518" s="31" t="s">
        <v>851</v>
      </c>
      <c r="D518" s="32" t="s">
        <v>1405</v>
      </c>
      <c r="E518" s="31" t="s">
        <v>0</v>
      </c>
      <c r="F518" s="134"/>
      <c r="G518" s="162"/>
      <c r="H518" s="134"/>
      <c r="I518" s="163">
        <v>1</v>
      </c>
      <c r="J518" s="154">
        <f t="shared" si="30"/>
        <v>0</v>
      </c>
      <c r="K518" s="155">
        <f t="shared" si="31"/>
        <v>0</v>
      </c>
      <c r="L518" s="139"/>
      <c r="M518" s="129">
        <f t="shared" si="32"/>
        <v>1</v>
      </c>
      <c r="N518" s="129">
        <f t="shared" si="29"/>
        <v>0</v>
      </c>
      <c r="O518" s="24"/>
      <c r="P518" s="24"/>
      <c r="Q518" s="24"/>
      <c r="R518" s="24"/>
      <c r="S518" s="24"/>
      <c r="T518" s="24"/>
      <c r="U518" s="24"/>
      <c r="V518" s="24"/>
      <c r="W518" s="24"/>
      <c r="X518" s="24"/>
      <c r="Y518" s="24"/>
      <c r="Z518" s="24"/>
      <c r="AA518" s="24"/>
      <c r="AB518" s="24"/>
      <c r="AC518" s="24"/>
      <c r="AD518" s="24"/>
      <c r="AE518" s="24"/>
      <c r="AF518" s="24"/>
      <c r="AG518" s="24"/>
      <c r="AH518" s="24"/>
      <c r="AI518" s="24"/>
    </row>
    <row r="519" spans="2:35" ht="60.75" customHeight="1" x14ac:dyDescent="0.25">
      <c r="B519" s="27" t="s">
        <v>852</v>
      </c>
      <c r="C519" s="27" t="s">
        <v>851</v>
      </c>
      <c r="D519" s="28" t="s">
        <v>1406</v>
      </c>
      <c r="E519" s="27" t="s">
        <v>0</v>
      </c>
      <c r="F519" s="134"/>
      <c r="G519" s="142"/>
      <c r="H519" s="134"/>
      <c r="I519" s="143">
        <v>1</v>
      </c>
      <c r="J519" s="137">
        <f t="shared" si="30"/>
        <v>0</v>
      </c>
      <c r="K519" s="138">
        <f t="shared" si="31"/>
        <v>0</v>
      </c>
      <c r="L519" s="139"/>
      <c r="M519" s="129">
        <f t="shared" si="32"/>
        <v>1</v>
      </c>
      <c r="N519" s="129">
        <f t="shared" si="29"/>
        <v>0</v>
      </c>
      <c r="O519" s="24"/>
      <c r="P519" s="24"/>
      <c r="Q519" s="24"/>
      <c r="R519" s="24"/>
      <c r="S519" s="24"/>
      <c r="T519" s="24"/>
      <c r="U519" s="24"/>
      <c r="V519" s="24"/>
      <c r="W519" s="24"/>
      <c r="X519" s="24"/>
      <c r="Y519" s="24"/>
      <c r="Z519" s="24"/>
      <c r="AA519" s="24"/>
      <c r="AB519" s="24"/>
      <c r="AC519" s="24"/>
      <c r="AD519" s="24"/>
      <c r="AE519" s="24"/>
      <c r="AF519" s="24"/>
      <c r="AG519" s="24"/>
      <c r="AH519" s="24"/>
      <c r="AI519" s="24"/>
    </row>
    <row r="520" spans="2:35" ht="84.75" customHeight="1" x14ac:dyDescent="0.25">
      <c r="B520" s="27" t="s">
        <v>853</v>
      </c>
      <c r="C520" s="27" t="s">
        <v>851</v>
      </c>
      <c r="D520" s="28" t="s">
        <v>1365</v>
      </c>
      <c r="E520" s="27" t="s">
        <v>0</v>
      </c>
      <c r="F520" s="134"/>
      <c r="G520" s="142"/>
      <c r="H520" s="134"/>
      <c r="I520" s="143">
        <v>1</v>
      </c>
      <c r="J520" s="137">
        <f t="shared" si="30"/>
        <v>0</v>
      </c>
      <c r="K520" s="138">
        <f t="shared" si="31"/>
        <v>0</v>
      </c>
      <c r="L520" s="139"/>
      <c r="M520" s="129">
        <f t="shared" si="32"/>
        <v>1</v>
      </c>
      <c r="N520" s="129">
        <f t="shared" si="29"/>
        <v>0</v>
      </c>
      <c r="O520" s="24"/>
      <c r="P520" s="24"/>
      <c r="Q520" s="24"/>
      <c r="R520" s="24"/>
      <c r="S520" s="24"/>
      <c r="T520" s="24"/>
      <c r="U520" s="24"/>
      <c r="V520" s="24"/>
      <c r="W520" s="24"/>
      <c r="X520" s="24"/>
      <c r="Y520" s="24"/>
      <c r="Z520" s="24"/>
      <c r="AA520" s="24"/>
      <c r="AB520" s="24"/>
      <c r="AC520" s="24"/>
      <c r="AD520" s="24"/>
      <c r="AE520" s="24"/>
      <c r="AF520" s="24"/>
      <c r="AG520" s="24"/>
      <c r="AH520" s="24"/>
      <c r="AI520" s="24"/>
    </row>
    <row r="521" spans="2:35" ht="50.1" customHeight="1" x14ac:dyDescent="0.25">
      <c r="B521" s="27" t="s">
        <v>854</v>
      </c>
      <c r="C521" s="27" t="s">
        <v>851</v>
      </c>
      <c r="D521" s="28" t="s">
        <v>855</v>
      </c>
      <c r="E521" s="27" t="s">
        <v>0</v>
      </c>
      <c r="F521" s="134"/>
      <c r="G521" s="142"/>
      <c r="H521" s="134"/>
      <c r="I521" s="143">
        <v>1</v>
      </c>
      <c r="J521" s="137">
        <f t="shared" si="30"/>
        <v>0</v>
      </c>
      <c r="K521" s="138">
        <f t="shared" si="31"/>
        <v>0</v>
      </c>
      <c r="L521" s="139"/>
      <c r="M521" s="129">
        <f t="shared" si="32"/>
        <v>1</v>
      </c>
      <c r="N521" s="129">
        <f t="shared" si="29"/>
        <v>0</v>
      </c>
      <c r="O521" s="24"/>
      <c r="P521" s="24"/>
      <c r="Q521" s="24"/>
      <c r="R521" s="24"/>
      <c r="S521" s="24"/>
      <c r="T521" s="24"/>
      <c r="U521" s="24"/>
      <c r="V521" s="24"/>
      <c r="W521" s="24"/>
      <c r="X521" s="24"/>
      <c r="Y521" s="24"/>
      <c r="Z521" s="24"/>
      <c r="AA521" s="24"/>
      <c r="AB521" s="24"/>
      <c r="AC521" s="24"/>
      <c r="AD521" s="24"/>
      <c r="AE521" s="24"/>
      <c r="AF521" s="24"/>
      <c r="AG521" s="24"/>
      <c r="AH521" s="24"/>
      <c r="AI521" s="24"/>
    </row>
    <row r="522" spans="2:35" ht="50.1" customHeight="1" x14ac:dyDescent="0.25">
      <c r="B522" s="27" t="s">
        <v>856</v>
      </c>
      <c r="C522" s="27" t="s">
        <v>851</v>
      </c>
      <c r="D522" s="28" t="s">
        <v>857</v>
      </c>
      <c r="E522" s="27" t="s">
        <v>0</v>
      </c>
      <c r="F522" s="134"/>
      <c r="G522" s="142"/>
      <c r="H522" s="134"/>
      <c r="I522" s="143">
        <v>1</v>
      </c>
      <c r="J522" s="137">
        <f t="shared" si="30"/>
        <v>0</v>
      </c>
      <c r="K522" s="138">
        <f t="shared" si="31"/>
        <v>0</v>
      </c>
      <c r="L522" s="139"/>
      <c r="M522" s="129">
        <f t="shared" si="32"/>
        <v>1</v>
      </c>
      <c r="N522" s="129">
        <f t="shared" si="29"/>
        <v>0</v>
      </c>
      <c r="O522" s="24"/>
      <c r="P522" s="24"/>
      <c r="Q522" s="24"/>
      <c r="R522" s="24"/>
      <c r="S522" s="24"/>
      <c r="T522" s="24"/>
      <c r="U522" s="24"/>
      <c r="V522" s="24"/>
      <c r="W522" s="24"/>
      <c r="X522" s="24"/>
      <c r="Y522" s="24"/>
      <c r="Z522" s="24"/>
      <c r="AA522" s="24"/>
      <c r="AB522" s="24"/>
      <c r="AC522" s="24"/>
      <c r="AD522" s="24"/>
      <c r="AE522" s="24"/>
      <c r="AF522" s="24"/>
      <c r="AG522" s="24"/>
      <c r="AH522" s="24"/>
      <c r="AI522" s="24"/>
    </row>
    <row r="523" spans="2:35" ht="50.1" customHeight="1" x14ac:dyDescent="0.25">
      <c r="B523" s="29" t="s">
        <v>858</v>
      </c>
      <c r="C523" s="29" t="s">
        <v>851</v>
      </c>
      <c r="D523" s="30" t="s">
        <v>859</v>
      </c>
      <c r="E523" s="29" t="s">
        <v>0</v>
      </c>
      <c r="F523" s="134"/>
      <c r="G523" s="164"/>
      <c r="H523" s="134"/>
      <c r="I523" s="145">
        <v>1</v>
      </c>
      <c r="J523" s="146">
        <f t="shared" si="30"/>
        <v>0</v>
      </c>
      <c r="K523" s="147">
        <f t="shared" si="31"/>
        <v>0</v>
      </c>
      <c r="L523" s="139"/>
      <c r="M523" s="129">
        <f t="shared" ref="M523:M586" si="33">IF(F523="Ja",0,1)</f>
        <v>1</v>
      </c>
      <c r="N523" s="129">
        <f t="shared" si="29"/>
        <v>0</v>
      </c>
      <c r="O523" s="24"/>
      <c r="P523" s="24"/>
      <c r="Q523" s="24"/>
      <c r="R523" s="24"/>
      <c r="S523" s="24"/>
      <c r="T523" s="24"/>
      <c r="U523" s="24"/>
      <c r="V523" s="24"/>
      <c r="W523" s="24"/>
      <c r="X523" s="24"/>
      <c r="Y523" s="24"/>
      <c r="Z523" s="24"/>
      <c r="AA523" s="24"/>
      <c r="AB523" s="24"/>
      <c r="AC523" s="24"/>
      <c r="AD523" s="24"/>
      <c r="AE523" s="24"/>
      <c r="AF523" s="24"/>
      <c r="AG523" s="24"/>
      <c r="AH523" s="24"/>
      <c r="AI523" s="24"/>
    </row>
    <row r="524" spans="2:35" ht="44.25" customHeight="1" x14ac:dyDescent="0.25">
      <c r="B524" s="458" t="s">
        <v>860</v>
      </c>
      <c r="C524" s="458"/>
      <c r="D524" s="458" t="s">
        <v>861</v>
      </c>
      <c r="E524" s="458"/>
      <c r="F524" s="458"/>
      <c r="G524" s="458"/>
      <c r="H524" s="458"/>
      <c r="I524" s="458"/>
      <c r="J524" s="176" t="s">
        <v>1277</v>
      </c>
      <c r="K524" s="176" t="s">
        <v>1277</v>
      </c>
      <c r="L524" s="139"/>
      <c r="M524" s="129"/>
      <c r="N524" s="129"/>
      <c r="O524" s="24"/>
      <c r="P524" s="24"/>
      <c r="Q524" s="24"/>
      <c r="R524" s="24"/>
      <c r="S524" s="24"/>
      <c r="T524" s="24"/>
      <c r="U524" s="24"/>
      <c r="V524" s="24"/>
      <c r="W524" s="24"/>
      <c r="X524" s="24"/>
      <c r="Y524" s="24"/>
      <c r="Z524" s="24"/>
      <c r="AA524" s="24"/>
      <c r="AB524" s="24"/>
      <c r="AC524" s="24"/>
      <c r="AD524" s="24"/>
      <c r="AE524" s="24"/>
      <c r="AF524" s="24"/>
      <c r="AG524" s="24"/>
      <c r="AH524" s="24"/>
      <c r="AI524" s="24"/>
    </row>
    <row r="525" spans="2:35" ht="107.25" customHeight="1" x14ac:dyDescent="0.25">
      <c r="B525" s="31" t="s">
        <v>862</v>
      </c>
      <c r="C525" s="150" t="s">
        <v>1449</v>
      </c>
      <c r="D525" s="32" t="s">
        <v>863</v>
      </c>
      <c r="E525" s="31" t="s">
        <v>0</v>
      </c>
      <c r="F525" s="134"/>
      <c r="G525" s="162"/>
      <c r="H525" s="134"/>
      <c r="I525" s="163">
        <v>1</v>
      </c>
      <c r="J525" s="154">
        <f t="shared" ref="J525:J588" si="34">IF(F525="Ja",IF(H525="Ja",I525,0),0)</f>
        <v>0</v>
      </c>
      <c r="K525" s="155">
        <f t="shared" ref="K525:K588" si="35">IF(F525="Ja",IF(H525="Ja",G525,G525),0)</f>
        <v>0</v>
      </c>
      <c r="L525" s="139"/>
      <c r="M525" s="129">
        <f t="shared" si="33"/>
        <v>1</v>
      </c>
      <c r="N525" s="129">
        <f t="shared" ref="N525:N587" si="36">IF(AND(F525="Ja",H525=""),1,0)</f>
        <v>0</v>
      </c>
      <c r="O525" s="24"/>
      <c r="P525" s="24"/>
      <c r="Q525" s="24"/>
      <c r="R525" s="24"/>
      <c r="S525" s="24"/>
      <c r="T525" s="24"/>
      <c r="U525" s="24"/>
      <c r="V525" s="24"/>
      <c r="W525" s="24"/>
      <c r="X525" s="24"/>
      <c r="Y525" s="24"/>
      <c r="Z525" s="24"/>
      <c r="AA525" s="24"/>
      <c r="AB525" s="24"/>
      <c r="AC525" s="24"/>
      <c r="AD525" s="24"/>
      <c r="AE525" s="24"/>
      <c r="AF525" s="24"/>
      <c r="AG525" s="24"/>
      <c r="AH525" s="24"/>
      <c r="AI525" s="24"/>
    </row>
    <row r="526" spans="2:35" ht="50.1" customHeight="1" x14ac:dyDescent="0.25">
      <c r="B526" s="27" t="s">
        <v>864</v>
      </c>
      <c r="C526" s="150" t="s">
        <v>1449</v>
      </c>
      <c r="D526" s="28" t="s">
        <v>1327</v>
      </c>
      <c r="E526" s="27" t="s">
        <v>0</v>
      </c>
      <c r="F526" s="134"/>
      <c r="G526" s="142"/>
      <c r="H526" s="134"/>
      <c r="I526" s="143">
        <v>1</v>
      </c>
      <c r="J526" s="137">
        <f t="shared" si="34"/>
        <v>0</v>
      </c>
      <c r="K526" s="138">
        <f t="shared" si="35"/>
        <v>0</v>
      </c>
      <c r="L526" s="139"/>
      <c r="M526" s="129">
        <f t="shared" si="33"/>
        <v>1</v>
      </c>
      <c r="N526" s="129">
        <f t="shared" si="36"/>
        <v>0</v>
      </c>
      <c r="O526" s="24"/>
      <c r="P526" s="24"/>
      <c r="Q526" s="24"/>
      <c r="R526" s="24"/>
      <c r="S526" s="24"/>
      <c r="T526" s="24"/>
      <c r="U526" s="24"/>
      <c r="V526" s="24"/>
      <c r="W526" s="24"/>
      <c r="X526" s="24"/>
      <c r="Y526" s="24"/>
      <c r="Z526" s="24"/>
      <c r="AA526" s="24"/>
      <c r="AB526" s="24"/>
      <c r="AC526" s="24"/>
      <c r="AD526" s="24"/>
      <c r="AE526" s="24"/>
      <c r="AF526" s="24"/>
      <c r="AG526" s="24"/>
      <c r="AH526" s="24"/>
      <c r="AI526" s="24"/>
    </row>
    <row r="527" spans="2:35" ht="50.1" customHeight="1" x14ac:dyDescent="0.25">
      <c r="B527" s="27" t="s">
        <v>865</v>
      </c>
      <c r="C527" s="150" t="s">
        <v>1449</v>
      </c>
      <c r="D527" s="28" t="s">
        <v>1328</v>
      </c>
      <c r="E527" s="27" t="s">
        <v>0</v>
      </c>
      <c r="F527" s="134"/>
      <c r="G527" s="142"/>
      <c r="H527" s="134"/>
      <c r="I527" s="143">
        <v>1</v>
      </c>
      <c r="J527" s="137">
        <f t="shared" si="34"/>
        <v>0</v>
      </c>
      <c r="K527" s="138">
        <f t="shared" si="35"/>
        <v>0</v>
      </c>
      <c r="L527" s="139"/>
      <c r="M527" s="129">
        <f t="shared" si="33"/>
        <v>1</v>
      </c>
      <c r="N527" s="129">
        <f t="shared" si="36"/>
        <v>0</v>
      </c>
      <c r="O527" s="24"/>
      <c r="P527" s="24"/>
      <c r="Q527" s="24"/>
      <c r="R527" s="24"/>
      <c r="S527" s="24"/>
      <c r="T527" s="24"/>
      <c r="U527" s="24"/>
      <c r="V527" s="24"/>
      <c r="W527" s="24"/>
      <c r="X527" s="24"/>
      <c r="Y527" s="24"/>
      <c r="Z527" s="24"/>
      <c r="AA527" s="24"/>
      <c r="AB527" s="24"/>
      <c r="AC527" s="24"/>
      <c r="AD527" s="24"/>
      <c r="AE527" s="24"/>
      <c r="AF527" s="24"/>
      <c r="AG527" s="24"/>
      <c r="AH527" s="24"/>
      <c r="AI527" s="24"/>
    </row>
    <row r="528" spans="2:35" ht="50.1" customHeight="1" x14ac:dyDescent="0.25">
      <c r="B528" s="27" t="s">
        <v>866</v>
      </c>
      <c r="C528" s="150" t="s">
        <v>1449</v>
      </c>
      <c r="D528" s="28" t="s">
        <v>867</v>
      </c>
      <c r="E528" s="27" t="s">
        <v>0</v>
      </c>
      <c r="F528" s="134"/>
      <c r="G528" s="142"/>
      <c r="H528" s="134"/>
      <c r="I528" s="143">
        <v>1</v>
      </c>
      <c r="J528" s="137">
        <f t="shared" si="34"/>
        <v>0</v>
      </c>
      <c r="K528" s="138">
        <f t="shared" si="35"/>
        <v>0</v>
      </c>
      <c r="L528" s="139"/>
      <c r="M528" s="129">
        <f t="shared" si="33"/>
        <v>1</v>
      </c>
      <c r="N528" s="129">
        <f t="shared" si="36"/>
        <v>0</v>
      </c>
      <c r="O528" s="24"/>
      <c r="P528" s="24"/>
      <c r="Q528" s="24"/>
      <c r="R528" s="24"/>
      <c r="S528" s="24"/>
      <c r="T528" s="24"/>
      <c r="U528" s="24"/>
      <c r="V528" s="24"/>
      <c r="W528" s="24"/>
      <c r="X528" s="24"/>
      <c r="Y528" s="24"/>
      <c r="Z528" s="24"/>
      <c r="AA528" s="24"/>
      <c r="AB528" s="24"/>
      <c r="AC528" s="24"/>
      <c r="AD528" s="24"/>
      <c r="AE528" s="24"/>
      <c r="AF528" s="24"/>
      <c r="AG528" s="24"/>
      <c r="AH528" s="24"/>
      <c r="AI528" s="24"/>
    </row>
    <row r="529" spans="2:35" ht="50.1" customHeight="1" x14ac:dyDescent="0.25">
      <c r="B529" s="27" t="s">
        <v>868</v>
      </c>
      <c r="C529" s="150" t="s">
        <v>1449</v>
      </c>
      <c r="D529" s="28" t="s">
        <v>869</v>
      </c>
      <c r="E529" s="27" t="s">
        <v>0</v>
      </c>
      <c r="F529" s="134"/>
      <c r="G529" s="142"/>
      <c r="H529" s="134"/>
      <c r="I529" s="143">
        <v>1</v>
      </c>
      <c r="J529" s="137">
        <f t="shared" si="34"/>
        <v>0</v>
      </c>
      <c r="K529" s="138">
        <f t="shared" si="35"/>
        <v>0</v>
      </c>
      <c r="L529" s="139"/>
      <c r="M529" s="129">
        <f t="shared" si="33"/>
        <v>1</v>
      </c>
      <c r="N529" s="129">
        <f t="shared" si="36"/>
        <v>0</v>
      </c>
      <c r="O529" s="24"/>
      <c r="P529" s="24"/>
      <c r="Q529" s="24"/>
      <c r="R529" s="24"/>
      <c r="S529" s="24"/>
      <c r="T529" s="24"/>
      <c r="U529" s="24"/>
      <c r="V529" s="24"/>
      <c r="W529" s="24"/>
      <c r="X529" s="24"/>
      <c r="Y529" s="24"/>
      <c r="Z529" s="24"/>
      <c r="AA529" s="24"/>
      <c r="AB529" s="24"/>
      <c r="AC529" s="24"/>
      <c r="AD529" s="24"/>
      <c r="AE529" s="24"/>
      <c r="AF529" s="24"/>
      <c r="AG529" s="24"/>
      <c r="AH529" s="24"/>
      <c r="AI529" s="24"/>
    </row>
    <row r="530" spans="2:35" ht="50.1" customHeight="1" x14ac:dyDescent="0.25">
      <c r="B530" s="27" t="s">
        <v>870</v>
      </c>
      <c r="C530" s="150" t="s">
        <v>1449</v>
      </c>
      <c r="D530" s="28" t="s">
        <v>871</v>
      </c>
      <c r="E530" s="27" t="s">
        <v>0</v>
      </c>
      <c r="F530" s="134"/>
      <c r="G530" s="142"/>
      <c r="H530" s="134"/>
      <c r="I530" s="143">
        <v>1</v>
      </c>
      <c r="J530" s="137">
        <f t="shared" si="34"/>
        <v>0</v>
      </c>
      <c r="K530" s="138">
        <f t="shared" si="35"/>
        <v>0</v>
      </c>
      <c r="L530" s="139"/>
      <c r="M530" s="129">
        <f t="shared" si="33"/>
        <v>1</v>
      </c>
      <c r="N530" s="129">
        <f t="shared" si="36"/>
        <v>0</v>
      </c>
      <c r="O530" s="24"/>
      <c r="P530" s="24"/>
      <c r="Q530" s="24"/>
      <c r="R530" s="24"/>
      <c r="S530" s="24"/>
      <c r="T530" s="24"/>
      <c r="U530" s="24"/>
      <c r="V530" s="24"/>
      <c r="W530" s="24"/>
      <c r="X530" s="24"/>
      <c r="Y530" s="24"/>
      <c r="Z530" s="24"/>
      <c r="AA530" s="24"/>
      <c r="AB530" s="24"/>
      <c r="AC530" s="24"/>
      <c r="AD530" s="24"/>
      <c r="AE530" s="24"/>
      <c r="AF530" s="24"/>
      <c r="AG530" s="24"/>
      <c r="AH530" s="24"/>
      <c r="AI530" s="24"/>
    </row>
    <row r="531" spans="2:35" ht="75" customHeight="1" x14ac:dyDescent="0.25">
      <c r="B531" s="27" t="s">
        <v>872</v>
      </c>
      <c r="C531" s="150" t="s">
        <v>1449</v>
      </c>
      <c r="D531" s="28" t="s">
        <v>873</v>
      </c>
      <c r="E531" s="27" t="s">
        <v>0</v>
      </c>
      <c r="F531" s="134"/>
      <c r="G531" s="142"/>
      <c r="H531" s="134"/>
      <c r="I531" s="143">
        <v>1</v>
      </c>
      <c r="J531" s="137">
        <f t="shared" si="34"/>
        <v>0</v>
      </c>
      <c r="K531" s="138">
        <f t="shared" si="35"/>
        <v>0</v>
      </c>
      <c r="L531" s="139"/>
      <c r="M531" s="129">
        <f t="shared" si="33"/>
        <v>1</v>
      </c>
      <c r="N531" s="129">
        <f t="shared" si="36"/>
        <v>0</v>
      </c>
      <c r="O531" s="24"/>
      <c r="P531" s="24"/>
      <c r="Q531" s="24"/>
      <c r="R531" s="24"/>
      <c r="S531" s="24"/>
      <c r="T531" s="24"/>
      <c r="U531" s="24"/>
      <c r="V531" s="24"/>
      <c r="W531" s="24"/>
      <c r="X531" s="24"/>
      <c r="Y531" s="24"/>
      <c r="Z531" s="24"/>
      <c r="AA531" s="24"/>
      <c r="AB531" s="24"/>
      <c r="AC531" s="24"/>
      <c r="AD531" s="24"/>
      <c r="AE531" s="24"/>
      <c r="AF531" s="24"/>
      <c r="AG531" s="24"/>
      <c r="AH531" s="24"/>
      <c r="AI531" s="24"/>
    </row>
    <row r="532" spans="2:35" ht="108" customHeight="1" x14ac:dyDescent="0.25">
      <c r="B532" s="27" t="s">
        <v>874</v>
      </c>
      <c r="C532" s="150" t="s">
        <v>1449</v>
      </c>
      <c r="D532" s="28" t="s">
        <v>875</v>
      </c>
      <c r="E532" s="27" t="s">
        <v>0</v>
      </c>
      <c r="F532" s="134"/>
      <c r="G532" s="142"/>
      <c r="H532" s="134"/>
      <c r="I532" s="143">
        <v>1</v>
      </c>
      <c r="J532" s="137">
        <f t="shared" si="34"/>
        <v>0</v>
      </c>
      <c r="K532" s="138">
        <f t="shared" si="35"/>
        <v>0</v>
      </c>
      <c r="L532" s="139"/>
      <c r="M532" s="129">
        <f t="shared" si="33"/>
        <v>1</v>
      </c>
      <c r="N532" s="129">
        <f t="shared" si="36"/>
        <v>0</v>
      </c>
      <c r="O532" s="24"/>
      <c r="P532" s="24"/>
      <c r="Q532" s="24"/>
      <c r="R532" s="24"/>
      <c r="S532" s="24"/>
      <c r="T532" s="24"/>
      <c r="U532" s="24"/>
      <c r="V532" s="24"/>
      <c r="W532" s="24"/>
      <c r="X532" s="24"/>
      <c r="Y532" s="24"/>
      <c r="Z532" s="24"/>
      <c r="AA532" s="24"/>
      <c r="AB532" s="24"/>
      <c r="AC532" s="24"/>
      <c r="AD532" s="24"/>
      <c r="AE532" s="24"/>
      <c r="AF532" s="24"/>
      <c r="AG532" s="24"/>
      <c r="AH532" s="24"/>
      <c r="AI532" s="24"/>
    </row>
    <row r="533" spans="2:35" ht="50.1" customHeight="1" x14ac:dyDescent="0.25">
      <c r="B533" s="27" t="s">
        <v>876</v>
      </c>
      <c r="C533" s="150" t="s">
        <v>1449</v>
      </c>
      <c r="D533" s="28" t="s">
        <v>877</v>
      </c>
      <c r="E533" s="27" t="s">
        <v>0</v>
      </c>
      <c r="F533" s="134"/>
      <c r="G533" s="142"/>
      <c r="H533" s="134"/>
      <c r="I533" s="143">
        <v>1</v>
      </c>
      <c r="J533" s="137">
        <f t="shared" si="34"/>
        <v>0</v>
      </c>
      <c r="K533" s="138">
        <f t="shared" si="35"/>
        <v>0</v>
      </c>
      <c r="L533" s="139"/>
      <c r="M533" s="129">
        <f t="shared" si="33"/>
        <v>1</v>
      </c>
      <c r="N533" s="129">
        <f t="shared" si="36"/>
        <v>0</v>
      </c>
      <c r="O533" s="24"/>
      <c r="P533" s="24"/>
      <c r="Q533" s="24"/>
      <c r="R533" s="24"/>
      <c r="S533" s="24"/>
      <c r="T533" s="24"/>
      <c r="U533" s="24"/>
      <c r="V533" s="24"/>
      <c r="W533" s="24"/>
      <c r="X533" s="24"/>
      <c r="Y533" s="24"/>
      <c r="Z533" s="24"/>
      <c r="AA533" s="24"/>
      <c r="AB533" s="24"/>
      <c r="AC533" s="24"/>
      <c r="AD533" s="24"/>
      <c r="AE533" s="24"/>
      <c r="AF533" s="24"/>
      <c r="AG533" s="24"/>
      <c r="AH533" s="24"/>
      <c r="AI533" s="24"/>
    </row>
    <row r="534" spans="2:35" ht="50.1" customHeight="1" x14ac:dyDescent="0.25">
      <c r="B534" s="27" t="s">
        <v>878</v>
      </c>
      <c r="C534" s="150" t="s">
        <v>1449</v>
      </c>
      <c r="D534" s="28" t="s">
        <v>879</v>
      </c>
      <c r="E534" s="27" t="s">
        <v>1377</v>
      </c>
      <c r="F534" s="134"/>
      <c r="G534" s="140">
        <v>7.2129221732745963</v>
      </c>
      <c r="H534" s="134"/>
      <c r="I534" s="143">
        <v>1</v>
      </c>
      <c r="J534" s="137">
        <f t="shared" si="34"/>
        <v>0</v>
      </c>
      <c r="K534" s="138">
        <f t="shared" si="35"/>
        <v>0</v>
      </c>
      <c r="L534" s="139"/>
      <c r="M534" s="141">
        <f>IF(OR(F534="Ja",F534="Nej"),0,1)</f>
        <v>1</v>
      </c>
      <c r="N534" s="129">
        <f t="shared" si="36"/>
        <v>0</v>
      </c>
      <c r="O534" s="24"/>
      <c r="P534" s="24"/>
      <c r="Q534" s="24"/>
      <c r="R534" s="24"/>
      <c r="S534" s="24"/>
      <c r="T534" s="24"/>
      <c r="U534" s="24"/>
      <c r="V534" s="24"/>
      <c r="W534" s="24"/>
      <c r="X534" s="24"/>
      <c r="Y534" s="24"/>
      <c r="Z534" s="24"/>
      <c r="AA534" s="24"/>
      <c r="AB534" s="24"/>
      <c r="AC534" s="24"/>
      <c r="AD534" s="24"/>
      <c r="AE534" s="24"/>
      <c r="AF534" s="24"/>
      <c r="AG534" s="24"/>
      <c r="AH534" s="24"/>
      <c r="AI534" s="24"/>
    </row>
    <row r="535" spans="2:35" ht="50.1" customHeight="1" x14ac:dyDescent="0.25">
      <c r="B535" s="27" t="s">
        <v>880</v>
      </c>
      <c r="C535" s="150" t="s">
        <v>1449</v>
      </c>
      <c r="D535" s="28" t="s">
        <v>881</v>
      </c>
      <c r="E535" s="27" t="s">
        <v>0</v>
      </c>
      <c r="F535" s="134"/>
      <c r="G535" s="142"/>
      <c r="H535" s="134"/>
      <c r="I535" s="143">
        <v>1</v>
      </c>
      <c r="J535" s="137">
        <f t="shared" si="34"/>
        <v>0</v>
      </c>
      <c r="K535" s="138">
        <f t="shared" si="35"/>
        <v>0</v>
      </c>
      <c r="L535" s="139"/>
      <c r="M535" s="129">
        <f t="shared" si="33"/>
        <v>1</v>
      </c>
      <c r="N535" s="129">
        <f t="shared" si="36"/>
        <v>0</v>
      </c>
      <c r="O535" s="24"/>
      <c r="P535" s="24"/>
      <c r="Q535" s="24"/>
      <c r="R535" s="24"/>
      <c r="S535" s="24"/>
      <c r="T535" s="24"/>
      <c r="U535" s="24"/>
      <c r="V535" s="24"/>
      <c r="W535" s="24"/>
      <c r="X535" s="24"/>
      <c r="Y535" s="24"/>
      <c r="Z535" s="24"/>
      <c r="AA535" s="24"/>
      <c r="AB535" s="24"/>
      <c r="AC535" s="24"/>
      <c r="AD535" s="24"/>
      <c r="AE535" s="24"/>
      <c r="AF535" s="24"/>
      <c r="AG535" s="24"/>
      <c r="AH535" s="24"/>
      <c r="AI535" s="24"/>
    </row>
    <row r="536" spans="2:35" ht="50.1" customHeight="1" x14ac:dyDescent="0.25">
      <c r="B536" s="27" t="s">
        <v>882</v>
      </c>
      <c r="C536" s="150" t="s">
        <v>1449</v>
      </c>
      <c r="D536" s="28" t="s">
        <v>1355</v>
      </c>
      <c r="E536" s="27" t="s">
        <v>0</v>
      </c>
      <c r="F536" s="134"/>
      <c r="G536" s="142"/>
      <c r="H536" s="134"/>
      <c r="I536" s="143">
        <v>1</v>
      </c>
      <c r="J536" s="137">
        <f t="shared" si="34"/>
        <v>0</v>
      </c>
      <c r="K536" s="138">
        <f t="shared" si="35"/>
        <v>0</v>
      </c>
      <c r="L536" s="139"/>
      <c r="M536" s="129">
        <f t="shared" si="33"/>
        <v>1</v>
      </c>
      <c r="N536" s="129">
        <f t="shared" si="36"/>
        <v>0</v>
      </c>
      <c r="O536" s="24"/>
      <c r="P536" s="24"/>
      <c r="Q536" s="24"/>
      <c r="R536" s="24"/>
      <c r="S536" s="24"/>
      <c r="T536" s="24"/>
      <c r="U536" s="24"/>
      <c r="V536" s="24"/>
      <c r="W536" s="24"/>
      <c r="X536" s="24"/>
      <c r="Y536" s="24"/>
      <c r="Z536" s="24"/>
      <c r="AA536" s="24"/>
      <c r="AB536" s="24"/>
      <c r="AC536" s="24"/>
      <c r="AD536" s="24"/>
      <c r="AE536" s="24"/>
      <c r="AF536" s="24"/>
      <c r="AG536" s="24"/>
      <c r="AH536" s="24"/>
      <c r="AI536" s="24"/>
    </row>
    <row r="537" spans="2:35" ht="54.75" customHeight="1" x14ac:dyDescent="0.25">
      <c r="B537" s="27" t="s">
        <v>883</v>
      </c>
      <c r="C537" s="150" t="s">
        <v>1449</v>
      </c>
      <c r="D537" s="28" t="s">
        <v>884</v>
      </c>
      <c r="E537" s="27" t="s">
        <v>0</v>
      </c>
      <c r="F537" s="134"/>
      <c r="G537" s="142"/>
      <c r="H537" s="134"/>
      <c r="I537" s="143">
        <v>1</v>
      </c>
      <c r="J537" s="137">
        <f t="shared" si="34"/>
        <v>0</v>
      </c>
      <c r="K537" s="138">
        <f t="shared" si="35"/>
        <v>0</v>
      </c>
      <c r="L537" s="139"/>
      <c r="M537" s="129">
        <f t="shared" si="33"/>
        <v>1</v>
      </c>
      <c r="N537" s="129">
        <f t="shared" si="36"/>
        <v>0</v>
      </c>
      <c r="O537" s="24"/>
      <c r="P537" s="24"/>
      <c r="Q537" s="24"/>
      <c r="R537" s="24"/>
      <c r="S537" s="24"/>
      <c r="T537" s="24"/>
      <c r="U537" s="24"/>
      <c r="V537" s="24"/>
      <c r="W537" s="24"/>
      <c r="X537" s="24"/>
      <c r="Y537" s="24"/>
      <c r="Z537" s="24"/>
      <c r="AA537" s="24"/>
      <c r="AB537" s="24"/>
      <c r="AC537" s="24"/>
      <c r="AD537" s="24"/>
      <c r="AE537" s="24"/>
      <c r="AF537" s="24"/>
      <c r="AG537" s="24"/>
      <c r="AH537" s="24"/>
      <c r="AI537" s="24"/>
    </row>
    <row r="538" spans="2:35" ht="50.1" customHeight="1" x14ac:dyDescent="0.25">
      <c r="B538" s="27" t="s">
        <v>885</v>
      </c>
      <c r="C538" s="150" t="s">
        <v>1449</v>
      </c>
      <c r="D538" s="28" t="s">
        <v>886</v>
      </c>
      <c r="E538" s="27" t="s">
        <v>0</v>
      </c>
      <c r="F538" s="134"/>
      <c r="G538" s="142"/>
      <c r="H538" s="134"/>
      <c r="I538" s="143">
        <v>1</v>
      </c>
      <c r="J538" s="137">
        <f t="shared" si="34"/>
        <v>0</v>
      </c>
      <c r="K538" s="138">
        <f t="shared" si="35"/>
        <v>0</v>
      </c>
      <c r="L538" s="139"/>
      <c r="M538" s="129">
        <f t="shared" si="33"/>
        <v>1</v>
      </c>
      <c r="N538" s="129">
        <f t="shared" si="36"/>
        <v>0</v>
      </c>
      <c r="O538" s="24"/>
      <c r="P538" s="24"/>
      <c r="Q538" s="24"/>
      <c r="R538" s="24"/>
      <c r="S538" s="24"/>
      <c r="T538" s="24"/>
      <c r="U538" s="24"/>
      <c r="V538" s="24"/>
      <c r="W538" s="24"/>
      <c r="X538" s="24"/>
      <c r="Y538" s="24"/>
      <c r="Z538" s="24"/>
      <c r="AA538" s="24"/>
      <c r="AB538" s="24"/>
      <c r="AC538" s="24"/>
      <c r="AD538" s="24"/>
      <c r="AE538" s="24"/>
      <c r="AF538" s="24"/>
      <c r="AG538" s="24"/>
      <c r="AH538" s="24"/>
      <c r="AI538" s="24"/>
    </row>
    <row r="539" spans="2:35" ht="50.1" customHeight="1" x14ac:dyDescent="0.25">
      <c r="B539" s="27" t="s">
        <v>887</v>
      </c>
      <c r="C539" s="150" t="s">
        <v>1449</v>
      </c>
      <c r="D539" s="28" t="s">
        <v>888</v>
      </c>
      <c r="E539" s="27" t="s">
        <v>0</v>
      </c>
      <c r="F539" s="134"/>
      <c r="G539" s="142"/>
      <c r="H539" s="134"/>
      <c r="I539" s="143">
        <v>1</v>
      </c>
      <c r="J539" s="137">
        <f t="shared" si="34"/>
        <v>0</v>
      </c>
      <c r="K539" s="138">
        <f t="shared" si="35"/>
        <v>0</v>
      </c>
      <c r="L539" s="139"/>
      <c r="M539" s="129">
        <f t="shared" si="33"/>
        <v>1</v>
      </c>
      <c r="N539" s="129">
        <f t="shared" si="36"/>
        <v>0</v>
      </c>
      <c r="O539" s="24"/>
      <c r="P539" s="24"/>
      <c r="Q539" s="24"/>
      <c r="R539" s="24"/>
      <c r="S539" s="24"/>
      <c r="T539" s="24"/>
      <c r="U539" s="24"/>
      <c r="V539" s="24"/>
      <c r="W539" s="24"/>
      <c r="X539" s="24"/>
      <c r="Y539" s="24"/>
      <c r="Z539" s="24"/>
      <c r="AA539" s="24"/>
      <c r="AB539" s="24"/>
      <c r="AC539" s="24"/>
      <c r="AD539" s="24"/>
      <c r="AE539" s="24"/>
      <c r="AF539" s="24"/>
      <c r="AG539" s="24"/>
      <c r="AH539" s="24"/>
      <c r="AI539" s="24"/>
    </row>
    <row r="540" spans="2:35" ht="50.1" customHeight="1" x14ac:dyDescent="0.25">
      <c r="B540" s="29" t="s">
        <v>889</v>
      </c>
      <c r="C540" s="150" t="s">
        <v>1449</v>
      </c>
      <c r="D540" s="30" t="s">
        <v>890</v>
      </c>
      <c r="E540" s="29" t="s">
        <v>1377</v>
      </c>
      <c r="F540" s="134"/>
      <c r="G540" s="175">
        <v>7.2129221732745963</v>
      </c>
      <c r="H540" s="134"/>
      <c r="I540" s="145">
        <v>1</v>
      </c>
      <c r="J540" s="146">
        <f t="shared" si="34"/>
        <v>0</v>
      </c>
      <c r="K540" s="147">
        <f t="shared" si="35"/>
        <v>0</v>
      </c>
      <c r="L540" s="139"/>
      <c r="M540" s="141">
        <f>IF(OR(F540="Ja",F540="Nej"),0,1)</f>
        <v>1</v>
      </c>
      <c r="N540" s="129">
        <f t="shared" si="36"/>
        <v>0</v>
      </c>
      <c r="O540" s="24"/>
      <c r="P540" s="24"/>
      <c r="Q540" s="24"/>
      <c r="R540" s="24"/>
      <c r="S540" s="24"/>
      <c r="T540" s="24"/>
      <c r="U540" s="24"/>
      <c r="V540" s="24"/>
      <c r="W540" s="24"/>
      <c r="X540" s="24"/>
      <c r="Y540" s="24"/>
      <c r="Z540" s="24"/>
      <c r="AA540" s="24"/>
      <c r="AB540" s="24"/>
      <c r="AC540" s="24"/>
      <c r="AD540" s="24"/>
      <c r="AE540" s="24"/>
      <c r="AF540" s="24"/>
      <c r="AG540" s="24"/>
      <c r="AH540" s="24"/>
      <c r="AI540" s="24"/>
    </row>
    <row r="541" spans="2:35" ht="50.1" customHeight="1" thickBot="1" x14ac:dyDescent="0.3">
      <c r="B541" s="29" t="s">
        <v>925</v>
      </c>
      <c r="C541" s="257" t="s">
        <v>1449</v>
      </c>
      <c r="D541" s="30" t="s">
        <v>952</v>
      </c>
      <c r="E541" s="29" t="s">
        <v>0</v>
      </c>
      <c r="F541" s="134"/>
      <c r="G541" s="164"/>
      <c r="H541" s="134"/>
      <c r="I541" s="145">
        <v>1</v>
      </c>
      <c r="J541" s="146">
        <f>IF(F541="Ja",IF(H541="Ja",I541,0),0)</f>
        <v>0</v>
      </c>
      <c r="K541" s="147">
        <f>IF(F541="Ja",IF(H541="Ja",G541,G541),0)</f>
        <v>0</v>
      </c>
      <c r="L541" s="139"/>
      <c r="M541" s="129">
        <f>IF(F541="Ja",0,1)</f>
        <v>1</v>
      </c>
      <c r="N541" s="129">
        <f t="shared" si="36"/>
        <v>0</v>
      </c>
      <c r="O541" s="24"/>
      <c r="P541" s="24"/>
      <c r="Q541" s="24"/>
      <c r="R541" s="24"/>
      <c r="S541" s="24"/>
      <c r="T541" s="24"/>
      <c r="U541" s="24"/>
      <c r="V541" s="24"/>
      <c r="W541" s="24"/>
      <c r="X541" s="24"/>
      <c r="Y541" s="24"/>
      <c r="Z541" s="24"/>
      <c r="AA541" s="24"/>
      <c r="AB541" s="24"/>
      <c r="AC541" s="24"/>
      <c r="AD541" s="24"/>
      <c r="AE541" s="24"/>
      <c r="AF541" s="24"/>
      <c r="AG541" s="24"/>
      <c r="AH541" s="24"/>
      <c r="AI541" s="24"/>
    </row>
    <row r="542" spans="2:35" ht="21.95" customHeight="1" thickBot="1" x14ac:dyDescent="0.3">
      <c r="B542" s="392" t="s">
        <v>891</v>
      </c>
      <c r="C542" s="393"/>
      <c r="D542" s="393"/>
      <c r="E542" s="393"/>
      <c r="F542" s="110"/>
      <c r="G542" s="110"/>
      <c r="H542" s="110"/>
      <c r="I542" s="110"/>
      <c r="J542" s="110" t="s">
        <v>1277</v>
      </c>
      <c r="K542" s="111" t="s">
        <v>1277</v>
      </c>
      <c r="L542" s="139"/>
      <c r="M542" s="129"/>
      <c r="N542" s="129"/>
      <c r="O542" s="24"/>
      <c r="P542" s="24"/>
      <c r="Q542" s="24"/>
      <c r="R542" s="24"/>
      <c r="S542" s="24"/>
      <c r="T542" s="24"/>
      <c r="U542" s="24"/>
      <c r="V542" s="24"/>
      <c r="W542" s="24"/>
      <c r="X542" s="24"/>
      <c r="Y542" s="24"/>
      <c r="Z542" s="24"/>
      <c r="AA542" s="24"/>
      <c r="AB542" s="24"/>
      <c r="AC542" s="24"/>
      <c r="AD542" s="24"/>
      <c r="AE542" s="24"/>
      <c r="AF542" s="24"/>
      <c r="AG542" s="24"/>
      <c r="AH542" s="24"/>
      <c r="AI542" s="24"/>
    </row>
    <row r="543" spans="2:35" ht="50.1" customHeight="1" x14ac:dyDescent="0.25">
      <c r="B543" s="31" t="s">
        <v>892</v>
      </c>
      <c r="C543" s="31" t="s">
        <v>893</v>
      </c>
      <c r="D543" s="32" t="s">
        <v>894</v>
      </c>
      <c r="E543" s="31" t="s">
        <v>0</v>
      </c>
      <c r="F543" s="134"/>
      <c r="G543" s="162"/>
      <c r="H543" s="134"/>
      <c r="I543" s="163">
        <v>1</v>
      </c>
      <c r="J543" s="154">
        <f t="shared" si="34"/>
        <v>0</v>
      </c>
      <c r="K543" s="155">
        <f t="shared" si="35"/>
        <v>0</v>
      </c>
      <c r="L543" s="139"/>
      <c r="M543" s="129">
        <f t="shared" si="33"/>
        <v>1</v>
      </c>
      <c r="N543" s="129">
        <f t="shared" si="36"/>
        <v>0</v>
      </c>
      <c r="O543" s="24"/>
      <c r="P543" s="24"/>
      <c r="Q543" s="24"/>
      <c r="R543" s="24"/>
      <c r="S543" s="24"/>
      <c r="T543" s="24"/>
      <c r="U543" s="24"/>
      <c r="V543" s="24"/>
      <c r="W543" s="24"/>
      <c r="X543" s="24"/>
      <c r="Y543" s="24"/>
      <c r="Z543" s="24"/>
      <c r="AA543" s="24"/>
      <c r="AB543" s="24"/>
      <c r="AC543" s="24"/>
      <c r="AD543" s="24"/>
      <c r="AE543" s="24"/>
      <c r="AF543" s="24"/>
      <c r="AG543" s="24"/>
      <c r="AH543" s="24"/>
      <c r="AI543" s="24"/>
    </row>
    <row r="544" spans="2:35" ht="50.1" customHeight="1" x14ac:dyDescent="0.25">
      <c r="B544" s="27" t="s">
        <v>895</v>
      </c>
      <c r="C544" s="27" t="s">
        <v>893</v>
      </c>
      <c r="D544" s="28" t="s">
        <v>896</v>
      </c>
      <c r="E544" s="27" t="s">
        <v>1377</v>
      </c>
      <c r="F544" s="134"/>
      <c r="G544" s="174">
        <v>14.425844346549193</v>
      </c>
      <c r="H544" s="134"/>
      <c r="I544" s="143">
        <v>1</v>
      </c>
      <c r="J544" s="137">
        <f t="shared" si="34"/>
        <v>0</v>
      </c>
      <c r="K544" s="138">
        <f t="shared" si="35"/>
        <v>0</v>
      </c>
      <c r="L544" s="139"/>
      <c r="M544" s="141">
        <f>IF(OR(F544="Ja",F544="Nej"),0,1)</f>
        <v>1</v>
      </c>
      <c r="N544" s="129">
        <f t="shared" si="36"/>
        <v>0</v>
      </c>
      <c r="O544" s="24"/>
      <c r="P544" s="24"/>
      <c r="Q544" s="24"/>
      <c r="R544" s="24"/>
      <c r="S544" s="24"/>
      <c r="T544" s="24"/>
      <c r="U544" s="24"/>
      <c r="V544" s="24"/>
      <c r="W544" s="24"/>
      <c r="X544" s="24"/>
      <c r="Y544" s="24"/>
      <c r="Z544" s="24"/>
      <c r="AA544" s="24"/>
      <c r="AB544" s="24"/>
      <c r="AC544" s="24"/>
      <c r="AD544" s="24"/>
      <c r="AE544" s="24"/>
      <c r="AF544" s="24"/>
      <c r="AG544" s="24"/>
      <c r="AH544" s="24"/>
      <c r="AI544" s="24"/>
    </row>
    <row r="545" spans="2:35" ht="50.1" customHeight="1" x14ac:dyDescent="0.25">
      <c r="B545" s="27" t="s">
        <v>897</v>
      </c>
      <c r="C545" s="27" t="s">
        <v>893</v>
      </c>
      <c r="D545" s="28" t="s">
        <v>898</v>
      </c>
      <c r="E545" s="27" t="s">
        <v>0</v>
      </c>
      <c r="F545" s="134"/>
      <c r="G545" s="142"/>
      <c r="H545" s="134"/>
      <c r="I545" s="143">
        <v>1</v>
      </c>
      <c r="J545" s="137">
        <f t="shared" si="34"/>
        <v>0</v>
      </c>
      <c r="K545" s="138">
        <f t="shared" si="35"/>
        <v>0</v>
      </c>
      <c r="L545" s="139"/>
      <c r="M545" s="129">
        <f t="shared" si="33"/>
        <v>1</v>
      </c>
      <c r="N545" s="129">
        <f t="shared" si="36"/>
        <v>0</v>
      </c>
      <c r="O545" s="24"/>
      <c r="P545" s="24"/>
      <c r="Q545" s="24"/>
      <c r="R545" s="24"/>
      <c r="S545" s="24"/>
      <c r="T545" s="24"/>
      <c r="U545" s="24"/>
      <c r="V545" s="24"/>
      <c r="W545" s="24"/>
      <c r="X545" s="24"/>
      <c r="Y545" s="24"/>
      <c r="Z545" s="24"/>
      <c r="AA545" s="24"/>
      <c r="AB545" s="24"/>
      <c r="AC545" s="24"/>
      <c r="AD545" s="24"/>
      <c r="AE545" s="24"/>
      <c r="AF545" s="24"/>
      <c r="AG545" s="24"/>
      <c r="AH545" s="24"/>
      <c r="AI545" s="24"/>
    </row>
    <row r="546" spans="2:35" ht="50.1" customHeight="1" x14ac:dyDescent="0.25">
      <c r="B546" s="27" t="s">
        <v>899</v>
      </c>
      <c r="C546" s="27" t="s">
        <v>893</v>
      </c>
      <c r="D546" s="28" t="s">
        <v>900</v>
      </c>
      <c r="E546" s="27" t="s">
        <v>0</v>
      </c>
      <c r="F546" s="134"/>
      <c r="G546" s="142"/>
      <c r="H546" s="134"/>
      <c r="I546" s="143">
        <v>1</v>
      </c>
      <c r="J546" s="137">
        <f t="shared" si="34"/>
        <v>0</v>
      </c>
      <c r="K546" s="138">
        <f t="shared" si="35"/>
        <v>0</v>
      </c>
      <c r="L546" s="139"/>
      <c r="M546" s="129">
        <f t="shared" si="33"/>
        <v>1</v>
      </c>
      <c r="N546" s="129">
        <f t="shared" si="36"/>
        <v>0</v>
      </c>
      <c r="O546" s="24"/>
      <c r="P546" s="24"/>
      <c r="Q546" s="24"/>
      <c r="R546" s="24"/>
      <c r="S546" s="24"/>
      <c r="T546" s="24"/>
      <c r="U546" s="24"/>
      <c r="V546" s="24"/>
      <c r="W546" s="24"/>
      <c r="X546" s="24"/>
      <c r="Y546" s="24"/>
      <c r="Z546" s="24"/>
      <c r="AA546" s="24"/>
      <c r="AB546" s="24"/>
      <c r="AC546" s="24"/>
      <c r="AD546" s="24"/>
      <c r="AE546" s="24"/>
      <c r="AF546" s="24"/>
      <c r="AG546" s="24"/>
      <c r="AH546" s="24"/>
      <c r="AI546" s="24"/>
    </row>
    <row r="547" spans="2:35" ht="50.1" customHeight="1" x14ac:dyDescent="0.25">
      <c r="B547" s="27" t="s">
        <v>901</v>
      </c>
      <c r="C547" s="27" t="s">
        <v>893</v>
      </c>
      <c r="D547" s="28" t="s">
        <v>902</v>
      </c>
      <c r="E547" s="27" t="s">
        <v>0</v>
      </c>
      <c r="F547" s="134"/>
      <c r="G547" s="142"/>
      <c r="H547" s="134"/>
      <c r="I547" s="143">
        <v>1</v>
      </c>
      <c r="J547" s="137">
        <f t="shared" si="34"/>
        <v>0</v>
      </c>
      <c r="K547" s="138">
        <f t="shared" si="35"/>
        <v>0</v>
      </c>
      <c r="L547" s="139"/>
      <c r="M547" s="129">
        <f t="shared" si="33"/>
        <v>1</v>
      </c>
      <c r="N547" s="129">
        <f t="shared" si="36"/>
        <v>0</v>
      </c>
      <c r="O547" s="24"/>
      <c r="P547" s="24"/>
      <c r="Q547" s="24"/>
      <c r="R547" s="24"/>
      <c r="S547" s="24"/>
      <c r="T547" s="24"/>
      <c r="U547" s="24"/>
      <c r="V547" s="24"/>
      <c r="W547" s="24"/>
      <c r="X547" s="24"/>
      <c r="Y547" s="24"/>
      <c r="Z547" s="24"/>
      <c r="AA547" s="24"/>
      <c r="AB547" s="24"/>
      <c r="AC547" s="24"/>
      <c r="AD547" s="24"/>
      <c r="AE547" s="24"/>
      <c r="AF547" s="24"/>
      <c r="AG547" s="24"/>
      <c r="AH547" s="24"/>
      <c r="AI547" s="24"/>
    </row>
    <row r="548" spans="2:35" ht="50.1" customHeight="1" x14ac:dyDescent="0.25">
      <c r="B548" s="27" t="s">
        <v>903</v>
      </c>
      <c r="C548" s="27" t="s">
        <v>893</v>
      </c>
      <c r="D548" s="28" t="s">
        <v>904</v>
      </c>
      <c r="E548" s="27" t="s">
        <v>0</v>
      </c>
      <c r="F548" s="134"/>
      <c r="G548" s="142"/>
      <c r="H548" s="134"/>
      <c r="I548" s="143">
        <v>1</v>
      </c>
      <c r="J548" s="137">
        <f t="shared" si="34"/>
        <v>0</v>
      </c>
      <c r="K548" s="138">
        <f t="shared" si="35"/>
        <v>0</v>
      </c>
      <c r="L548" s="139"/>
      <c r="M548" s="129">
        <f t="shared" si="33"/>
        <v>1</v>
      </c>
      <c r="N548" s="129">
        <f t="shared" si="36"/>
        <v>0</v>
      </c>
      <c r="O548" s="24"/>
      <c r="P548" s="24"/>
      <c r="Q548" s="24"/>
      <c r="R548" s="24"/>
      <c r="S548" s="24"/>
      <c r="T548" s="24"/>
      <c r="U548" s="24"/>
      <c r="V548" s="24"/>
      <c r="W548" s="24"/>
      <c r="X548" s="24"/>
      <c r="Y548" s="24"/>
      <c r="Z548" s="24"/>
      <c r="AA548" s="24"/>
      <c r="AB548" s="24"/>
      <c r="AC548" s="24"/>
      <c r="AD548" s="24"/>
      <c r="AE548" s="24"/>
      <c r="AF548" s="24"/>
      <c r="AG548" s="24"/>
      <c r="AH548" s="24"/>
      <c r="AI548" s="24"/>
    </row>
    <row r="549" spans="2:35" ht="50.1" customHeight="1" x14ac:dyDescent="0.25">
      <c r="B549" s="27" t="s">
        <v>905</v>
      </c>
      <c r="C549" s="27" t="s">
        <v>893</v>
      </c>
      <c r="D549" s="28" t="s">
        <v>906</v>
      </c>
      <c r="E549" s="27" t="s">
        <v>0</v>
      </c>
      <c r="F549" s="134"/>
      <c r="G549" s="142"/>
      <c r="H549" s="134"/>
      <c r="I549" s="143">
        <v>1</v>
      </c>
      <c r="J549" s="137">
        <f t="shared" si="34"/>
        <v>0</v>
      </c>
      <c r="K549" s="138">
        <f t="shared" si="35"/>
        <v>0</v>
      </c>
      <c r="L549" s="139"/>
      <c r="M549" s="129">
        <f t="shared" si="33"/>
        <v>1</v>
      </c>
      <c r="N549" s="129">
        <f t="shared" si="36"/>
        <v>0</v>
      </c>
      <c r="O549" s="24"/>
      <c r="P549" s="24"/>
      <c r="Q549" s="24"/>
      <c r="R549" s="24"/>
      <c r="S549" s="24"/>
      <c r="T549" s="24"/>
      <c r="U549" s="24"/>
      <c r="V549" s="24"/>
      <c r="W549" s="24"/>
      <c r="X549" s="24"/>
      <c r="Y549" s="24"/>
      <c r="Z549" s="24"/>
      <c r="AA549" s="24"/>
      <c r="AB549" s="24"/>
      <c r="AC549" s="24"/>
      <c r="AD549" s="24"/>
      <c r="AE549" s="24"/>
      <c r="AF549" s="24"/>
      <c r="AG549" s="24"/>
      <c r="AH549" s="24"/>
      <c r="AI549" s="24"/>
    </row>
    <row r="550" spans="2:35" ht="53.25" customHeight="1" x14ac:dyDescent="0.25">
      <c r="B550" s="27" t="s">
        <v>907</v>
      </c>
      <c r="C550" s="27" t="s">
        <v>893</v>
      </c>
      <c r="D550" s="28" t="s">
        <v>908</v>
      </c>
      <c r="E550" s="27" t="s">
        <v>0</v>
      </c>
      <c r="F550" s="134"/>
      <c r="G550" s="142"/>
      <c r="H550" s="134"/>
      <c r="I550" s="143">
        <v>1</v>
      </c>
      <c r="J550" s="137">
        <f t="shared" si="34"/>
        <v>0</v>
      </c>
      <c r="K550" s="138">
        <f t="shared" si="35"/>
        <v>0</v>
      </c>
      <c r="L550" s="139"/>
      <c r="M550" s="129">
        <f t="shared" si="33"/>
        <v>1</v>
      </c>
      <c r="N550" s="129">
        <f t="shared" si="36"/>
        <v>0</v>
      </c>
      <c r="O550" s="24"/>
      <c r="P550" s="24"/>
      <c r="Q550" s="24"/>
      <c r="R550" s="24"/>
      <c r="S550" s="24"/>
      <c r="T550" s="24"/>
      <c r="U550" s="24"/>
      <c r="V550" s="24"/>
      <c r="W550" s="24"/>
      <c r="X550" s="24"/>
      <c r="Y550" s="24"/>
      <c r="Z550" s="24"/>
      <c r="AA550" s="24"/>
      <c r="AB550" s="24"/>
      <c r="AC550" s="24"/>
      <c r="AD550" s="24"/>
      <c r="AE550" s="24"/>
      <c r="AF550" s="24"/>
      <c r="AG550" s="24"/>
      <c r="AH550" s="24"/>
      <c r="AI550" s="24"/>
    </row>
    <row r="551" spans="2:35" ht="50.1" customHeight="1" x14ac:dyDescent="0.25">
      <c r="B551" s="27" t="s">
        <v>909</v>
      </c>
      <c r="C551" s="27" t="s">
        <v>893</v>
      </c>
      <c r="D551" s="28" t="s">
        <v>910</v>
      </c>
      <c r="E551" s="27" t="s">
        <v>0</v>
      </c>
      <c r="F551" s="134"/>
      <c r="G551" s="142"/>
      <c r="H551" s="134"/>
      <c r="I551" s="143">
        <v>1</v>
      </c>
      <c r="J551" s="137">
        <f t="shared" si="34"/>
        <v>0</v>
      </c>
      <c r="K551" s="138">
        <f t="shared" si="35"/>
        <v>0</v>
      </c>
      <c r="L551" s="139"/>
      <c r="M551" s="129">
        <f t="shared" si="33"/>
        <v>1</v>
      </c>
      <c r="N551" s="129">
        <f t="shared" si="36"/>
        <v>0</v>
      </c>
      <c r="O551" s="24"/>
      <c r="P551" s="24"/>
      <c r="Q551" s="24"/>
      <c r="R551" s="24"/>
      <c r="S551" s="24"/>
      <c r="T551" s="24"/>
      <c r="U551" s="24"/>
      <c r="V551" s="24"/>
      <c r="W551" s="24"/>
      <c r="X551" s="24"/>
      <c r="Y551" s="24"/>
      <c r="Z551" s="24"/>
      <c r="AA551" s="24"/>
      <c r="AB551" s="24"/>
      <c r="AC551" s="24"/>
      <c r="AD551" s="24"/>
      <c r="AE551" s="24"/>
      <c r="AF551" s="24"/>
      <c r="AG551" s="24"/>
      <c r="AH551" s="24"/>
      <c r="AI551" s="24"/>
    </row>
    <row r="552" spans="2:35" ht="50.1" customHeight="1" x14ac:dyDescent="0.25">
      <c r="B552" s="27" t="s">
        <v>911</v>
      </c>
      <c r="C552" s="27" t="s">
        <v>893</v>
      </c>
      <c r="D552" s="28" t="s">
        <v>912</v>
      </c>
      <c r="E552" s="27" t="s">
        <v>1377</v>
      </c>
      <c r="F552" s="134"/>
      <c r="G552" s="174">
        <v>3.6064610866372981</v>
      </c>
      <c r="H552" s="134"/>
      <c r="I552" s="143">
        <v>1</v>
      </c>
      <c r="J552" s="137">
        <f t="shared" si="34"/>
        <v>0</v>
      </c>
      <c r="K552" s="138">
        <f t="shared" si="35"/>
        <v>0</v>
      </c>
      <c r="L552" s="139"/>
      <c r="M552" s="141">
        <f>IF(OR(F552="Ja",F552="Nej"),0,1)</f>
        <v>1</v>
      </c>
      <c r="N552" s="129">
        <f t="shared" si="36"/>
        <v>0</v>
      </c>
      <c r="O552" s="24"/>
      <c r="P552" s="24"/>
      <c r="Q552" s="24"/>
      <c r="R552" s="24"/>
      <c r="S552" s="24"/>
      <c r="T552" s="24"/>
      <c r="U552" s="24"/>
      <c r="V552" s="24"/>
      <c r="W552" s="24"/>
      <c r="X552" s="24"/>
      <c r="Y552" s="24"/>
      <c r="Z552" s="24"/>
      <c r="AA552" s="24"/>
      <c r="AB552" s="24"/>
      <c r="AC552" s="24"/>
      <c r="AD552" s="24"/>
      <c r="AE552" s="24"/>
      <c r="AF552" s="24"/>
      <c r="AG552" s="24"/>
      <c r="AH552" s="24"/>
      <c r="AI552" s="24"/>
    </row>
    <row r="553" spans="2:35" ht="50.1" customHeight="1" x14ac:dyDescent="0.25">
      <c r="B553" s="27" t="s">
        <v>913</v>
      </c>
      <c r="C553" s="27" t="s">
        <v>893</v>
      </c>
      <c r="D553" s="28" t="s">
        <v>914</v>
      </c>
      <c r="E553" s="27" t="s">
        <v>1377</v>
      </c>
      <c r="F553" s="134"/>
      <c r="G553" s="174">
        <v>3.6064610866372981</v>
      </c>
      <c r="H553" s="134"/>
      <c r="I553" s="143">
        <v>1</v>
      </c>
      <c r="J553" s="137">
        <f t="shared" si="34"/>
        <v>0</v>
      </c>
      <c r="K553" s="138">
        <f t="shared" si="35"/>
        <v>0</v>
      </c>
      <c r="L553" s="139"/>
      <c r="M553" s="141">
        <f>IF(OR(F553="Ja",F553="Nej"),0,1)</f>
        <v>1</v>
      </c>
      <c r="N553" s="129">
        <f t="shared" si="36"/>
        <v>0</v>
      </c>
      <c r="O553" s="24"/>
      <c r="P553" s="24"/>
      <c r="Q553" s="24"/>
      <c r="R553" s="24"/>
      <c r="S553" s="24"/>
      <c r="T553" s="24"/>
      <c r="U553" s="24"/>
      <c r="V553" s="24"/>
      <c r="W553" s="24"/>
      <c r="X553" s="24"/>
      <c r="Y553" s="24"/>
      <c r="Z553" s="24"/>
      <c r="AA553" s="24"/>
      <c r="AB553" s="24"/>
      <c r="AC553" s="24"/>
      <c r="AD553" s="24"/>
      <c r="AE553" s="24"/>
      <c r="AF553" s="24"/>
      <c r="AG553" s="24"/>
      <c r="AH553" s="24"/>
      <c r="AI553" s="24"/>
    </row>
    <row r="554" spans="2:35" ht="50.1" customHeight="1" x14ac:dyDescent="0.25">
      <c r="B554" s="27" t="s">
        <v>915</v>
      </c>
      <c r="C554" s="27" t="s">
        <v>893</v>
      </c>
      <c r="D554" s="28" t="s">
        <v>916</v>
      </c>
      <c r="E554" s="27" t="s">
        <v>0</v>
      </c>
      <c r="F554" s="134"/>
      <c r="G554" s="142"/>
      <c r="H554" s="134"/>
      <c r="I554" s="143">
        <v>1</v>
      </c>
      <c r="J554" s="137">
        <f t="shared" si="34"/>
        <v>0</v>
      </c>
      <c r="K554" s="138">
        <f t="shared" si="35"/>
        <v>0</v>
      </c>
      <c r="L554" s="139"/>
      <c r="M554" s="129">
        <f t="shared" si="33"/>
        <v>1</v>
      </c>
      <c r="N554" s="129">
        <f t="shared" si="36"/>
        <v>0</v>
      </c>
      <c r="O554" s="24"/>
      <c r="P554" s="24"/>
      <c r="Q554" s="24"/>
      <c r="R554" s="24"/>
      <c r="S554" s="24"/>
      <c r="T554" s="24"/>
      <c r="U554" s="24"/>
      <c r="V554" s="24"/>
      <c r="W554" s="24"/>
      <c r="X554" s="24"/>
      <c r="Y554" s="24"/>
      <c r="Z554" s="24"/>
      <c r="AA554" s="24"/>
      <c r="AB554" s="24"/>
      <c r="AC554" s="24"/>
      <c r="AD554" s="24"/>
      <c r="AE554" s="24"/>
      <c r="AF554" s="24"/>
      <c r="AG554" s="24"/>
      <c r="AH554" s="24"/>
      <c r="AI554" s="24"/>
    </row>
    <row r="555" spans="2:35" ht="50.1" customHeight="1" x14ac:dyDescent="0.25">
      <c r="B555" s="27" t="s">
        <v>917</v>
      </c>
      <c r="C555" s="27" t="s">
        <v>893</v>
      </c>
      <c r="D555" s="28" t="s">
        <v>918</v>
      </c>
      <c r="E555" s="27" t="s">
        <v>0</v>
      </c>
      <c r="F555" s="134"/>
      <c r="G555" s="142"/>
      <c r="H555" s="134"/>
      <c r="I555" s="143">
        <v>1</v>
      </c>
      <c r="J555" s="137">
        <f t="shared" si="34"/>
        <v>0</v>
      </c>
      <c r="K555" s="138">
        <f t="shared" si="35"/>
        <v>0</v>
      </c>
      <c r="L555" s="139"/>
      <c r="M555" s="129">
        <f t="shared" si="33"/>
        <v>1</v>
      </c>
      <c r="N555" s="129">
        <f t="shared" si="36"/>
        <v>0</v>
      </c>
      <c r="O555" s="24"/>
      <c r="P555" s="24"/>
      <c r="Q555" s="24"/>
      <c r="R555" s="24"/>
      <c r="S555" s="24"/>
      <c r="T555" s="24"/>
      <c r="U555" s="24"/>
      <c r="V555" s="24"/>
      <c r="W555" s="24"/>
      <c r="X555" s="24"/>
      <c r="Y555" s="24"/>
      <c r="Z555" s="24"/>
      <c r="AA555" s="24"/>
      <c r="AB555" s="24"/>
      <c r="AC555" s="24"/>
      <c r="AD555" s="24"/>
      <c r="AE555" s="24"/>
      <c r="AF555" s="24"/>
      <c r="AG555" s="24"/>
      <c r="AH555" s="24"/>
      <c r="AI555" s="24"/>
    </row>
    <row r="556" spans="2:35" ht="50.1" customHeight="1" x14ac:dyDescent="0.25">
      <c r="B556" s="27" t="s">
        <v>919</v>
      </c>
      <c r="C556" s="27" t="s">
        <v>893</v>
      </c>
      <c r="D556" s="28" t="s">
        <v>1356</v>
      </c>
      <c r="E556" s="27" t="s">
        <v>0</v>
      </c>
      <c r="F556" s="134"/>
      <c r="G556" s="142"/>
      <c r="H556" s="134"/>
      <c r="I556" s="143">
        <v>1</v>
      </c>
      <c r="J556" s="137">
        <f t="shared" si="34"/>
        <v>0</v>
      </c>
      <c r="K556" s="138">
        <f t="shared" si="35"/>
        <v>0</v>
      </c>
      <c r="L556" s="139"/>
      <c r="M556" s="129">
        <f t="shared" si="33"/>
        <v>1</v>
      </c>
      <c r="N556" s="129">
        <f t="shared" si="36"/>
        <v>0</v>
      </c>
      <c r="O556" s="24"/>
      <c r="P556" s="24"/>
      <c r="Q556" s="24"/>
      <c r="R556" s="24"/>
      <c r="S556" s="24"/>
      <c r="T556" s="24"/>
      <c r="U556" s="24"/>
      <c r="V556" s="24"/>
      <c r="W556" s="24"/>
      <c r="X556" s="24"/>
      <c r="Y556" s="24"/>
      <c r="Z556" s="24"/>
      <c r="AA556" s="24"/>
      <c r="AB556" s="24"/>
      <c r="AC556" s="24"/>
      <c r="AD556" s="24"/>
      <c r="AE556" s="24"/>
      <c r="AF556" s="24"/>
      <c r="AG556" s="24"/>
      <c r="AH556" s="24"/>
      <c r="AI556" s="24"/>
    </row>
    <row r="557" spans="2:35" ht="50.1" customHeight="1" x14ac:dyDescent="0.25">
      <c r="B557" s="27" t="s">
        <v>920</v>
      </c>
      <c r="C557" s="27" t="s">
        <v>893</v>
      </c>
      <c r="D557" s="28" t="s">
        <v>921</v>
      </c>
      <c r="E557" s="27" t="s">
        <v>0</v>
      </c>
      <c r="F557" s="134"/>
      <c r="G557" s="142"/>
      <c r="H557" s="134"/>
      <c r="I557" s="143">
        <v>1</v>
      </c>
      <c r="J557" s="137">
        <f t="shared" si="34"/>
        <v>0</v>
      </c>
      <c r="K557" s="138">
        <f t="shared" si="35"/>
        <v>0</v>
      </c>
      <c r="L557" s="139"/>
      <c r="M557" s="129">
        <f t="shared" si="33"/>
        <v>1</v>
      </c>
      <c r="N557" s="129">
        <f t="shared" si="36"/>
        <v>0</v>
      </c>
      <c r="O557" s="24"/>
      <c r="P557" s="24"/>
      <c r="Q557" s="24"/>
      <c r="R557" s="24"/>
      <c r="S557" s="24"/>
      <c r="T557" s="24"/>
      <c r="U557" s="24"/>
      <c r="V557" s="24"/>
      <c r="W557" s="24"/>
      <c r="X557" s="24"/>
      <c r="Y557" s="24"/>
      <c r="Z557" s="24"/>
      <c r="AA557" s="24"/>
      <c r="AB557" s="24"/>
      <c r="AC557" s="24"/>
      <c r="AD557" s="24"/>
      <c r="AE557" s="24"/>
      <c r="AF557" s="24"/>
      <c r="AG557" s="24"/>
      <c r="AH557" s="24"/>
      <c r="AI557" s="24"/>
    </row>
    <row r="558" spans="2:35" ht="50.1" customHeight="1" x14ac:dyDescent="0.25">
      <c r="B558" s="27" t="s">
        <v>922</v>
      </c>
      <c r="C558" s="27" t="s">
        <v>893</v>
      </c>
      <c r="D558" s="28" t="s">
        <v>1357</v>
      </c>
      <c r="E558" s="27" t="s">
        <v>1377</v>
      </c>
      <c r="F558" s="134"/>
      <c r="G558" s="174">
        <v>14.425844346549193</v>
      </c>
      <c r="H558" s="134"/>
      <c r="I558" s="143">
        <v>1</v>
      </c>
      <c r="J558" s="137">
        <f t="shared" si="34"/>
        <v>0</v>
      </c>
      <c r="K558" s="138">
        <f t="shared" si="35"/>
        <v>0</v>
      </c>
      <c r="L558" s="139"/>
      <c r="M558" s="141">
        <f>IF(OR(F558="Ja",F558="Nej"),0,1)</f>
        <v>1</v>
      </c>
      <c r="N558" s="129">
        <f t="shared" si="36"/>
        <v>0</v>
      </c>
      <c r="O558" s="24"/>
      <c r="P558" s="24"/>
      <c r="Q558" s="24"/>
      <c r="R558" s="24"/>
      <c r="S558" s="24"/>
      <c r="T558" s="24"/>
      <c r="U558" s="24"/>
      <c r="V558" s="24"/>
      <c r="W558" s="24"/>
      <c r="X558" s="24"/>
      <c r="Y558" s="24"/>
      <c r="Z558" s="24"/>
      <c r="AA558" s="24"/>
      <c r="AB558" s="24"/>
      <c r="AC558" s="24"/>
      <c r="AD558" s="24"/>
      <c r="AE558" s="24"/>
      <c r="AF558" s="24"/>
      <c r="AG558" s="24"/>
      <c r="AH558" s="24"/>
      <c r="AI558" s="24"/>
    </row>
    <row r="559" spans="2:35" ht="54.75" customHeight="1" x14ac:dyDescent="0.25">
      <c r="B559" s="27" t="s">
        <v>923</v>
      </c>
      <c r="C559" s="27" t="s">
        <v>893</v>
      </c>
      <c r="D559" s="28" t="s">
        <v>924</v>
      </c>
      <c r="E559" s="27" t="s">
        <v>0</v>
      </c>
      <c r="F559" s="134"/>
      <c r="G559" s="142"/>
      <c r="H559" s="134"/>
      <c r="I559" s="143">
        <v>1</v>
      </c>
      <c r="J559" s="137">
        <f t="shared" si="34"/>
        <v>0</v>
      </c>
      <c r="K559" s="138">
        <f t="shared" si="35"/>
        <v>0</v>
      </c>
      <c r="L559" s="139"/>
      <c r="M559" s="129">
        <f t="shared" si="33"/>
        <v>1</v>
      </c>
      <c r="N559" s="129">
        <f t="shared" si="36"/>
        <v>0</v>
      </c>
      <c r="O559" s="24"/>
      <c r="P559" s="24"/>
      <c r="Q559" s="24"/>
      <c r="R559" s="24"/>
      <c r="S559" s="24"/>
      <c r="T559" s="24"/>
      <c r="U559" s="24"/>
      <c r="V559" s="24"/>
      <c r="W559" s="24"/>
      <c r="X559" s="24"/>
      <c r="Y559" s="24"/>
      <c r="Z559" s="24"/>
      <c r="AA559" s="24"/>
      <c r="AB559" s="24"/>
      <c r="AC559" s="24"/>
      <c r="AD559" s="24"/>
      <c r="AE559" s="24"/>
      <c r="AF559" s="24"/>
      <c r="AG559" s="24"/>
      <c r="AH559" s="24"/>
      <c r="AI559" s="24"/>
    </row>
    <row r="560" spans="2:35" ht="71.25" customHeight="1" x14ac:dyDescent="0.25">
      <c r="B560" s="27" t="s">
        <v>925</v>
      </c>
      <c r="C560" s="27" t="s">
        <v>893</v>
      </c>
      <c r="D560" s="28" t="s">
        <v>1329</v>
      </c>
      <c r="E560" s="27" t="s">
        <v>0</v>
      </c>
      <c r="F560" s="134"/>
      <c r="G560" s="142"/>
      <c r="H560" s="134"/>
      <c r="I560" s="143">
        <v>1</v>
      </c>
      <c r="J560" s="137">
        <f t="shared" si="34"/>
        <v>0</v>
      </c>
      <c r="K560" s="138">
        <f t="shared" si="35"/>
        <v>0</v>
      </c>
      <c r="L560" s="139"/>
      <c r="M560" s="129">
        <f t="shared" si="33"/>
        <v>1</v>
      </c>
      <c r="N560" s="129">
        <f t="shared" si="36"/>
        <v>0</v>
      </c>
      <c r="O560" s="24"/>
      <c r="P560" s="24"/>
      <c r="Q560" s="24"/>
      <c r="R560" s="24"/>
      <c r="S560" s="24"/>
      <c r="T560" s="24"/>
      <c r="U560" s="24"/>
      <c r="V560" s="24"/>
      <c r="W560" s="24"/>
      <c r="X560" s="24"/>
      <c r="Y560" s="24"/>
      <c r="Z560" s="24"/>
      <c r="AA560" s="24"/>
      <c r="AB560" s="24"/>
      <c r="AC560" s="24"/>
      <c r="AD560" s="24"/>
      <c r="AE560" s="24"/>
      <c r="AF560" s="24"/>
      <c r="AG560" s="24"/>
      <c r="AH560" s="24"/>
      <c r="AI560" s="24"/>
    </row>
    <row r="561" spans="2:35" ht="51.75" customHeight="1" x14ac:dyDescent="0.25">
      <c r="B561" s="27" t="s">
        <v>926</v>
      </c>
      <c r="C561" s="27" t="s">
        <v>893</v>
      </c>
      <c r="D561" s="28" t="s">
        <v>927</v>
      </c>
      <c r="E561" s="27" t="s">
        <v>1377</v>
      </c>
      <c r="F561" s="134"/>
      <c r="G561" s="174">
        <v>14.425844346549193</v>
      </c>
      <c r="H561" s="134"/>
      <c r="I561" s="143">
        <v>1</v>
      </c>
      <c r="J561" s="137">
        <f t="shared" si="34"/>
        <v>0</v>
      </c>
      <c r="K561" s="138">
        <f t="shared" si="35"/>
        <v>0</v>
      </c>
      <c r="L561" s="139"/>
      <c r="M561" s="141">
        <f>IF(OR(F561="Ja",F561="Nej"),0,1)</f>
        <v>1</v>
      </c>
      <c r="N561" s="129">
        <f t="shared" si="36"/>
        <v>0</v>
      </c>
      <c r="O561" s="24"/>
      <c r="P561" s="24"/>
      <c r="Q561" s="24"/>
      <c r="R561" s="24"/>
      <c r="S561" s="24"/>
      <c r="T561" s="24"/>
      <c r="U561" s="24"/>
      <c r="V561" s="24"/>
      <c r="W561" s="24"/>
      <c r="X561" s="24"/>
      <c r="Y561" s="24"/>
      <c r="Z561" s="24"/>
      <c r="AA561" s="24"/>
      <c r="AB561" s="24"/>
      <c r="AC561" s="24"/>
      <c r="AD561" s="24"/>
      <c r="AE561" s="24"/>
      <c r="AF561" s="24"/>
      <c r="AG561" s="24"/>
      <c r="AH561" s="24"/>
      <c r="AI561" s="24"/>
    </row>
    <row r="562" spans="2:35" ht="50.1" customHeight="1" x14ac:dyDescent="0.25">
      <c r="B562" s="27" t="s">
        <v>928</v>
      </c>
      <c r="C562" s="27" t="s">
        <v>893</v>
      </c>
      <c r="D562" s="28" t="s">
        <v>929</v>
      </c>
      <c r="E562" s="27" t="s">
        <v>1377</v>
      </c>
      <c r="F562" s="134"/>
      <c r="G562" s="174">
        <v>14.425844346549193</v>
      </c>
      <c r="H562" s="134"/>
      <c r="I562" s="143">
        <v>1</v>
      </c>
      <c r="J562" s="137">
        <f t="shared" si="34"/>
        <v>0</v>
      </c>
      <c r="K562" s="138">
        <f t="shared" si="35"/>
        <v>0</v>
      </c>
      <c r="L562" s="139"/>
      <c r="M562" s="141">
        <f>IF(OR(F562="Ja",F562="Nej"),0,1)</f>
        <v>1</v>
      </c>
      <c r="N562" s="129">
        <f t="shared" si="36"/>
        <v>0</v>
      </c>
      <c r="O562" s="24"/>
      <c r="P562" s="24"/>
      <c r="Q562" s="24"/>
      <c r="R562" s="24"/>
      <c r="S562" s="24"/>
      <c r="T562" s="24"/>
      <c r="U562" s="24"/>
      <c r="V562" s="24"/>
      <c r="W562" s="24"/>
      <c r="X562" s="24"/>
      <c r="Y562" s="24"/>
      <c r="Z562" s="24"/>
      <c r="AA562" s="24"/>
      <c r="AB562" s="24"/>
      <c r="AC562" s="24"/>
      <c r="AD562" s="24"/>
      <c r="AE562" s="24"/>
      <c r="AF562" s="24"/>
      <c r="AG562" s="24"/>
      <c r="AH562" s="24"/>
      <c r="AI562" s="24"/>
    </row>
    <row r="563" spans="2:35" ht="50.1" customHeight="1" x14ac:dyDescent="0.25">
      <c r="B563" s="27" t="s">
        <v>930</v>
      </c>
      <c r="C563" s="27" t="s">
        <v>893</v>
      </c>
      <c r="D563" s="28" t="s">
        <v>931</v>
      </c>
      <c r="E563" s="27" t="s">
        <v>1377</v>
      </c>
      <c r="F563" s="134"/>
      <c r="G563" s="174">
        <v>14.425844346549193</v>
      </c>
      <c r="H563" s="134"/>
      <c r="I563" s="143">
        <v>1</v>
      </c>
      <c r="J563" s="137">
        <f t="shared" si="34"/>
        <v>0</v>
      </c>
      <c r="K563" s="138">
        <f t="shared" si="35"/>
        <v>0</v>
      </c>
      <c r="L563" s="139"/>
      <c r="M563" s="141">
        <f>IF(OR(F563="Ja",F563="Nej"),0,1)</f>
        <v>1</v>
      </c>
      <c r="N563" s="129">
        <f t="shared" si="36"/>
        <v>0</v>
      </c>
      <c r="O563" s="24"/>
      <c r="P563" s="24"/>
      <c r="Q563" s="24"/>
      <c r="R563" s="24"/>
      <c r="S563" s="24"/>
      <c r="T563" s="24"/>
      <c r="U563" s="24"/>
      <c r="V563" s="24"/>
      <c r="W563" s="24"/>
      <c r="X563" s="24"/>
      <c r="Y563" s="24"/>
      <c r="Z563" s="24"/>
      <c r="AA563" s="24"/>
      <c r="AB563" s="24"/>
      <c r="AC563" s="24"/>
      <c r="AD563" s="24"/>
      <c r="AE563" s="24"/>
      <c r="AF563" s="24"/>
      <c r="AG563" s="24"/>
      <c r="AH563" s="24"/>
      <c r="AI563" s="24"/>
    </row>
    <row r="564" spans="2:35" ht="50.1" customHeight="1" x14ac:dyDescent="0.25">
      <c r="B564" s="27" t="s">
        <v>932</v>
      </c>
      <c r="C564" s="27" t="s">
        <v>893</v>
      </c>
      <c r="D564" s="28" t="s">
        <v>1330</v>
      </c>
      <c r="E564" s="27" t="s">
        <v>0</v>
      </c>
      <c r="F564" s="134"/>
      <c r="G564" s="142"/>
      <c r="H564" s="134"/>
      <c r="I564" s="143">
        <v>1</v>
      </c>
      <c r="J564" s="137">
        <f t="shared" si="34"/>
        <v>0</v>
      </c>
      <c r="K564" s="138">
        <f t="shared" si="35"/>
        <v>0</v>
      </c>
      <c r="L564" s="139"/>
      <c r="M564" s="129">
        <f t="shared" si="33"/>
        <v>1</v>
      </c>
      <c r="N564" s="129">
        <f t="shared" si="36"/>
        <v>0</v>
      </c>
      <c r="O564" s="24"/>
      <c r="P564" s="24"/>
      <c r="Q564" s="24"/>
      <c r="R564" s="24"/>
      <c r="S564" s="24"/>
      <c r="T564" s="24"/>
      <c r="U564" s="24"/>
      <c r="V564" s="24"/>
      <c r="W564" s="24"/>
      <c r="X564" s="24"/>
      <c r="Y564" s="24"/>
      <c r="Z564" s="24"/>
      <c r="AA564" s="24"/>
      <c r="AB564" s="24"/>
      <c r="AC564" s="24"/>
      <c r="AD564" s="24"/>
      <c r="AE564" s="24"/>
      <c r="AF564" s="24"/>
      <c r="AG564" s="24"/>
      <c r="AH564" s="24"/>
      <c r="AI564" s="24"/>
    </row>
    <row r="565" spans="2:35" ht="50.1" customHeight="1" x14ac:dyDescent="0.25">
      <c r="B565" s="27" t="s">
        <v>933</v>
      </c>
      <c r="C565" s="27" t="s">
        <v>893</v>
      </c>
      <c r="D565" s="28" t="s">
        <v>934</v>
      </c>
      <c r="E565" s="27" t="s">
        <v>0</v>
      </c>
      <c r="F565" s="134"/>
      <c r="G565" s="142"/>
      <c r="H565" s="134"/>
      <c r="I565" s="143">
        <v>1</v>
      </c>
      <c r="J565" s="137">
        <f t="shared" si="34"/>
        <v>0</v>
      </c>
      <c r="K565" s="138">
        <f t="shared" si="35"/>
        <v>0</v>
      </c>
      <c r="L565" s="139"/>
      <c r="M565" s="129">
        <f t="shared" si="33"/>
        <v>1</v>
      </c>
      <c r="N565" s="129">
        <f t="shared" si="36"/>
        <v>0</v>
      </c>
      <c r="O565" s="24"/>
      <c r="P565" s="24"/>
      <c r="Q565" s="24"/>
      <c r="R565" s="24"/>
      <c r="S565" s="24"/>
      <c r="T565" s="24"/>
      <c r="U565" s="24"/>
      <c r="V565" s="24"/>
      <c r="W565" s="24"/>
      <c r="X565" s="24"/>
      <c r="Y565" s="24"/>
      <c r="Z565" s="24"/>
      <c r="AA565" s="24"/>
      <c r="AB565" s="24"/>
      <c r="AC565" s="24"/>
      <c r="AD565" s="24"/>
      <c r="AE565" s="24"/>
      <c r="AF565" s="24"/>
      <c r="AG565" s="24"/>
      <c r="AH565" s="24"/>
      <c r="AI565" s="24"/>
    </row>
    <row r="566" spans="2:35" ht="50.1" customHeight="1" x14ac:dyDescent="0.25">
      <c r="B566" s="27" t="s">
        <v>935</v>
      </c>
      <c r="C566" s="27" t="s">
        <v>893</v>
      </c>
      <c r="D566" s="28" t="s">
        <v>936</v>
      </c>
      <c r="E566" s="27" t="s">
        <v>0</v>
      </c>
      <c r="F566" s="134"/>
      <c r="G566" s="142"/>
      <c r="H566" s="134"/>
      <c r="I566" s="143">
        <v>1</v>
      </c>
      <c r="J566" s="137">
        <f t="shared" si="34"/>
        <v>0</v>
      </c>
      <c r="K566" s="138">
        <f t="shared" si="35"/>
        <v>0</v>
      </c>
      <c r="L566" s="139"/>
      <c r="M566" s="129">
        <f t="shared" si="33"/>
        <v>1</v>
      </c>
      <c r="N566" s="129">
        <f t="shared" si="36"/>
        <v>0</v>
      </c>
      <c r="O566" s="24"/>
      <c r="P566" s="24"/>
      <c r="Q566" s="24"/>
      <c r="R566" s="24"/>
      <c r="S566" s="24"/>
      <c r="T566" s="24"/>
      <c r="U566" s="24"/>
      <c r="V566" s="24"/>
      <c r="W566" s="24"/>
      <c r="X566" s="24"/>
      <c r="Y566" s="24"/>
      <c r="Z566" s="24"/>
      <c r="AA566" s="24"/>
      <c r="AB566" s="24"/>
      <c r="AC566" s="24"/>
      <c r="AD566" s="24"/>
      <c r="AE566" s="24"/>
      <c r="AF566" s="24"/>
      <c r="AG566" s="24"/>
      <c r="AH566" s="24"/>
      <c r="AI566" s="24"/>
    </row>
    <row r="567" spans="2:35" ht="50.1" customHeight="1" x14ac:dyDescent="0.25">
      <c r="B567" s="27" t="s">
        <v>937</v>
      </c>
      <c r="C567" s="27" t="s">
        <v>893</v>
      </c>
      <c r="D567" s="28" t="s">
        <v>938</v>
      </c>
      <c r="E567" s="27" t="s">
        <v>0</v>
      </c>
      <c r="F567" s="134"/>
      <c r="G567" s="142"/>
      <c r="H567" s="134"/>
      <c r="I567" s="143">
        <v>1</v>
      </c>
      <c r="J567" s="137">
        <f t="shared" si="34"/>
        <v>0</v>
      </c>
      <c r="K567" s="138">
        <f t="shared" si="35"/>
        <v>0</v>
      </c>
      <c r="L567" s="139"/>
      <c r="M567" s="129">
        <f t="shared" si="33"/>
        <v>1</v>
      </c>
      <c r="N567" s="129">
        <f t="shared" si="36"/>
        <v>0</v>
      </c>
      <c r="O567" s="24"/>
      <c r="P567" s="24"/>
      <c r="Q567" s="24"/>
      <c r="R567" s="24"/>
      <c r="S567" s="24"/>
      <c r="T567" s="24"/>
      <c r="U567" s="24"/>
      <c r="V567" s="24"/>
      <c r="W567" s="24"/>
      <c r="X567" s="24"/>
      <c r="Y567" s="24"/>
      <c r="Z567" s="24"/>
      <c r="AA567" s="24"/>
      <c r="AB567" s="24"/>
      <c r="AC567" s="24"/>
      <c r="AD567" s="24"/>
      <c r="AE567" s="24"/>
      <c r="AF567" s="24"/>
      <c r="AG567" s="24"/>
      <c r="AH567" s="24"/>
      <c r="AI567" s="24"/>
    </row>
    <row r="568" spans="2:35" ht="50.1" customHeight="1" x14ac:dyDescent="0.25">
      <c r="B568" s="27" t="s">
        <v>939</v>
      </c>
      <c r="C568" s="27" t="s">
        <v>893</v>
      </c>
      <c r="D568" s="28" t="s">
        <v>940</v>
      </c>
      <c r="E568" s="27" t="s">
        <v>0</v>
      </c>
      <c r="F568" s="134"/>
      <c r="G568" s="142"/>
      <c r="H568" s="134"/>
      <c r="I568" s="143">
        <v>1</v>
      </c>
      <c r="J568" s="137">
        <f t="shared" si="34"/>
        <v>0</v>
      </c>
      <c r="K568" s="138">
        <f t="shared" si="35"/>
        <v>0</v>
      </c>
      <c r="L568" s="139"/>
      <c r="M568" s="129">
        <f t="shared" si="33"/>
        <v>1</v>
      </c>
      <c r="N568" s="129">
        <f t="shared" si="36"/>
        <v>0</v>
      </c>
      <c r="O568" s="24"/>
      <c r="P568" s="24"/>
      <c r="Q568" s="24"/>
      <c r="R568" s="24"/>
      <c r="S568" s="24"/>
      <c r="T568" s="24"/>
      <c r="U568" s="24"/>
      <c r="V568" s="24"/>
      <c r="W568" s="24"/>
      <c r="X568" s="24"/>
      <c r="Y568" s="24"/>
      <c r="Z568" s="24"/>
      <c r="AA568" s="24"/>
      <c r="AB568" s="24"/>
      <c r="AC568" s="24"/>
      <c r="AD568" s="24"/>
      <c r="AE568" s="24"/>
      <c r="AF568" s="24"/>
      <c r="AG568" s="24"/>
      <c r="AH568" s="24"/>
      <c r="AI568" s="24"/>
    </row>
    <row r="569" spans="2:35" ht="50.1" customHeight="1" x14ac:dyDescent="0.25">
      <c r="B569" s="27" t="s">
        <v>941</v>
      </c>
      <c r="C569" s="27" t="s">
        <v>893</v>
      </c>
      <c r="D569" s="28" t="s">
        <v>942</v>
      </c>
      <c r="E569" s="27" t="s">
        <v>0</v>
      </c>
      <c r="F569" s="134"/>
      <c r="G569" s="142"/>
      <c r="H569" s="134"/>
      <c r="I569" s="143">
        <v>1</v>
      </c>
      <c r="J569" s="137">
        <f t="shared" si="34"/>
        <v>0</v>
      </c>
      <c r="K569" s="138">
        <f t="shared" si="35"/>
        <v>0</v>
      </c>
      <c r="L569" s="139"/>
      <c r="M569" s="129">
        <f t="shared" si="33"/>
        <v>1</v>
      </c>
      <c r="N569" s="129">
        <f t="shared" si="36"/>
        <v>0</v>
      </c>
      <c r="O569" s="24"/>
      <c r="P569" s="24"/>
      <c r="Q569" s="24"/>
      <c r="R569" s="24"/>
      <c r="S569" s="24"/>
      <c r="T569" s="24"/>
      <c r="U569" s="24"/>
      <c r="V569" s="24"/>
      <c r="W569" s="24"/>
      <c r="X569" s="24"/>
      <c r="Y569" s="24"/>
      <c r="Z569" s="24"/>
      <c r="AA569" s="24"/>
      <c r="AB569" s="24"/>
      <c r="AC569" s="24"/>
      <c r="AD569" s="24"/>
      <c r="AE569" s="24"/>
      <c r="AF569" s="24"/>
      <c r="AG569" s="24"/>
      <c r="AH569" s="24"/>
      <c r="AI569" s="24"/>
    </row>
    <row r="570" spans="2:35" ht="50.1" customHeight="1" x14ac:dyDescent="0.25">
      <c r="B570" s="27" t="s">
        <v>943</v>
      </c>
      <c r="C570" s="27" t="s">
        <v>893</v>
      </c>
      <c r="D570" s="28" t="s">
        <v>1358</v>
      </c>
      <c r="E570" s="27" t="s">
        <v>0</v>
      </c>
      <c r="F570" s="134"/>
      <c r="G570" s="142"/>
      <c r="H570" s="134"/>
      <c r="I570" s="143">
        <v>1</v>
      </c>
      <c r="J570" s="137">
        <f t="shared" si="34"/>
        <v>0</v>
      </c>
      <c r="K570" s="138">
        <f t="shared" si="35"/>
        <v>0</v>
      </c>
      <c r="L570" s="139"/>
      <c r="M570" s="129">
        <f t="shared" si="33"/>
        <v>1</v>
      </c>
      <c r="N570" s="129">
        <f t="shared" si="36"/>
        <v>0</v>
      </c>
      <c r="O570" s="24"/>
      <c r="P570" s="24"/>
      <c r="Q570" s="24"/>
      <c r="R570" s="24"/>
      <c r="S570" s="24"/>
      <c r="T570" s="24"/>
      <c r="U570" s="24"/>
      <c r="V570" s="24"/>
      <c r="W570" s="24"/>
      <c r="X570" s="24"/>
      <c r="Y570" s="24"/>
      <c r="Z570" s="24"/>
      <c r="AA570" s="24"/>
      <c r="AB570" s="24"/>
      <c r="AC570" s="24"/>
      <c r="AD570" s="24"/>
      <c r="AE570" s="24"/>
      <c r="AF570" s="24"/>
      <c r="AG570" s="24"/>
      <c r="AH570" s="24"/>
      <c r="AI570" s="24"/>
    </row>
    <row r="571" spans="2:35" ht="50.1" customHeight="1" x14ac:dyDescent="0.25">
      <c r="B571" s="27" t="s">
        <v>944</v>
      </c>
      <c r="C571" s="27" t="s">
        <v>893</v>
      </c>
      <c r="D571" s="28" t="s">
        <v>945</v>
      </c>
      <c r="E571" s="27" t="s">
        <v>0</v>
      </c>
      <c r="F571" s="134"/>
      <c r="G571" s="142"/>
      <c r="H571" s="134"/>
      <c r="I571" s="143">
        <v>1</v>
      </c>
      <c r="J571" s="137">
        <f t="shared" si="34"/>
        <v>0</v>
      </c>
      <c r="K571" s="138">
        <f t="shared" si="35"/>
        <v>0</v>
      </c>
      <c r="L571" s="139"/>
      <c r="M571" s="129">
        <f t="shared" si="33"/>
        <v>1</v>
      </c>
      <c r="N571" s="129">
        <f t="shared" si="36"/>
        <v>0</v>
      </c>
      <c r="O571" s="24"/>
      <c r="P571" s="24"/>
      <c r="Q571" s="24"/>
      <c r="R571" s="24"/>
      <c r="S571" s="24"/>
      <c r="T571" s="24"/>
      <c r="U571" s="24"/>
      <c r="V571" s="24"/>
      <c r="W571" s="24"/>
      <c r="X571" s="24"/>
      <c r="Y571" s="24"/>
      <c r="Z571" s="24"/>
      <c r="AA571" s="24"/>
      <c r="AB571" s="24"/>
      <c r="AC571" s="24"/>
      <c r="AD571" s="24"/>
      <c r="AE571" s="24"/>
      <c r="AF571" s="24"/>
      <c r="AG571" s="24"/>
      <c r="AH571" s="24"/>
      <c r="AI571" s="24"/>
    </row>
    <row r="572" spans="2:35" ht="52.5" customHeight="1" x14ac:dyDescent="0.25">
      <c r="B572" s="27" t="s">
        <v>946</v>
      </c>
      <c r="C572" s="27" t="s">
        <v>893</v>
      </c>
      <c r="D572" s="28" t="s">
        <v>947</v>
      </c>
      <c r="E572" s="27" t="s">
        <v>0</v>
      </c>
      <c r="F572" s="134"/>
      <c r="G572" s="142"/>
      <c r="H572" s="134"/>
      <c r="I572" s="143">
        <v>1</v>
      </c>
      <c r="J572" s="137">
        <f t="shared" si="34"/>
        <v>0</v>
      </c>
      <c r="K572" s="138">
        <f t="shared" si="35"/>
        <v>0</v>
      </c>
      <c r="L572" s="139"/>
      <c r="M572" s="129">
        <f t="shared" si="33"/>
        <v>1</v>
      </c>
      <c r="N572" s="129">
        <f t="shared" si="36"/>
        <v>0</v>
      </c>
      <c r="O572" s="24"/>
      <c r="P572" s="24"/>
      <c r="Q572" s="24"/>
      <c r="R572" s="24"/>
      <c r="S572" s="24"/>
      <c r="T572" s="24"/>
      <c r="U572" s="24"/>
      <c r="V572" s="24"/>
      <c r="W572" s="24"/>
      <c r="X572" s="24"/>
      <c r="Y572" s="24"/>
      <c r="Z572" s="24"/>
      <c r="AA572" s="24"/>
      <c r="AB572" s="24"/>
      <c r="AC572" s="24"/>
      <c r="AD572" s="24"/>
      <c r="AE572" s="24"/>
      <c r="AF572" s="24"/>
      <c r="AG572" s="24"/>
      <c r="AH572" s="24"/>
      <c r="AI572" s="24"/>
    </row>
    <row r="573" spans="2:35" ht="56.25" customHeight="1" x14ac:dyDescent="0.25">
      <c r="B573" s="27" t="s">
        <v>948</v>
      </c>
      <c r="C573" s="27" t="s">
        <v>893</v>
      </c>
      <c r="D573" s="28" t="s">
        <v>949</v>
      </c>
      <c r="E573" s="27" t="s">
        <v>0</v>
      </c>
      <c r="F573" s="134"/>
      <c r="G573" s="142"/>
      <c r="H573" s="134"/>
      <c r="I573" s="143">
        <v>1</v>
      </c>
      <c r="J573" s="137">
        <f t="shared" si="34"/>
        <v>0</v>
      </c>
      <c r="K573" s="138">
        <f t="shared" si="35"/>
        <v>0</v>
      </c>
      <c r="L573" s="139"/>
      <c r="M573" s="129">
        <f t="shared" si="33"/>
        <v>1</v>
      </c>
      <c r="N573" s="129">
        <f t="shared" si="36"/>
        <v>0</v>
      </c>
      <c r="O573" s="24"/>
      <c r="P573" s="24"/>
      <c r="Q573" s="24"/>
      <c r="R573" s="24"/>
      <c r="S573" s="24"/>
      <c r="T573" s="24"/>
      <c r="U573" s="24"/>
      <c r="V573" s="24"/>
      <c r="W573" s="24"/>
      <c r="X573" s="24"/>
      <c r="Y573" s="24"/>
      <c r="Z573" s="24"/>
      <c r="AA573" s="24"/>
      <c r="AB573" s="24"/>
      <c r="AC573" s="24"/>
      <c r="AD573" s="24"/>
      <c r="AE573" s="24"/>
      <c r="AF573" s="24"/>
      <c r="AG573" s="24"/>
      <c r="AH573" s="24"/>
      <c r="AI573" s="24"/>
    </row>
    <row r="574" spans="2:35" ht="50.1" customHeight="1" x14ac:dyDescent="0.25">
      <c r="B574" s="27" t="s">
        <v>950</v>
      </c>
      <c r="C574" s="27" t="s">
        <v>893</v>
      </c>
      <c r="D574" s="28" t="s">
        <v>1359</v>
      </c>
      <c r="E574" s="27" t="s">
        <v>0</v>
      </c>
      <c r="F574" s="134"/>
      <c r="G574" s="142"/>
      <c r="H574" s="134"/>
      <c r="I574" s="143">
        <v>1</v>
      </c>
      <c r="J574" s="137">
        <f t="shared" si="34"/>
        <v>0</v>
      </c>
      <c r="K574" s="138">
        <f t="shared" si="35"/>
        <v>0</v>
      </c>
      <c r="L574" s="139"/>
      <c r="M574" s="129">
        <f t="shared" si="33"/>
        <v>1</v>
      </c>
      <c r="N574" s="129">
        <f t="shared" si="36"/>
        <v>0</v>
      </c>
      <c r="O574" s="24"/>
      <c r="P574" s="24"/>
      <c r="Q574" s="24"/>
      <c r="R574" s="24"/>
      <c r="S574" s="24"/>
      <c r="T574" s="24"/>
      <c r="U574" s="24"/>
      <c r="V574" s="24"/>
      <c r="W574" s="24"/>
      <c r="X574" s="24"/>
      <c r="Y574" s="24"/>
      <c r="Z574" s="24"/>
      <c r="AA574" s="24"/>
      <c r="AB574" s="24"/>
      <c r="AC574" s="24"/>
      <c r="AD574" s="24"/>
      <c r="AE574" s="24"/>
      <c r="AF574" s="24"/>
      <c r="AG574" s="24"/>
      <c r="AH574" s="24"/>
      <c r="AI574" s="24"/>
    </row>
    <row r="575" spans="2:35" ht="56.25" customHeight="1" thickBot="1" x14ac:dyDescent="0.3">
      <c r="B575" s="29" t="s">
        <v>951</v>
      </c>
      <c r="C575" s="29" t="s">
        <v>893</v>
      </c>
      <c r="D575" s="30" t="s">
        <v>953</v>
      </c>
      <c r="E575" s="29" t="s">
        <v>0</v>
      </c>
      <c r="F575" s="134"/>
      <c r="G575" s="164"/>
      <c r="H575" s="134"/>
      <c r="I575" s="145">
        <v>1</v>
      </c>
      <c r="J575" s="146">
        <f t="shared" si="34"/>
        <v>0</v>
      </c>
      <c r="K575" s="147">
        <f t="shared" si="35"/>
        <v>0</v>
      </c>
      <c r="L575" s="139"/>
      <c r="M575" s="129">
        <f t="shared" si="33"/>
        <v>1</v>
      </c>
      <c r="N575" s="129">
        <f t="shared" si="36"/>
        <v>0</v>
      </c>
      <c r="O575" s="24"/>
      <c r="P575" s="24"/>
      <c r="Q575" s="24"/>
      <c r="R575" s="24"/>
      <c r="S575" s="24"/>
      <c r="T575" s="24"/>
      <c r="U575" s="24"/>
      <c r="V575" s="24"/>
      <c r="W575" s="24"/>
      <c r="X575" s="24"/>
      <c r="Y575" s="24"/>
      <c r="Z575" s="24"/>
      <c r="AA575" s="24"/>
      <c r="AB575" s="24"/>
      <c r="AC575" s="24"/>
      <c r="AD575" s="24"/>
      <c r="AE575" s="24"/>
      <c r="AF575" s="24"/>
      <c r="AG575" s="24"/>
      <c r="AH575" s="24"/>
      <c r="AI575" s="24"/>
    </row>
    <row r="576" spans="2:35" ht="21.95" customHeight="1" thickBot="1" x14ac:dyDescent="0.3">
      <c r="B576" s="392" t="s">
        <v>954</v>
      </c>
      <c r="C576" s="393"/>
      <c r="D576" s="393"/>
      <c r="E576" s="393"/>
      <c r="F576" s="110"/>
      <c r="G576" s="110"/>
      <c r="H576" s="110"/>
      <c r="I576" s="110"/>
      <c r="J576" s="110" t="s">
        <v>1277</v>
      </c>
      <c r="K576" s="111" t="s">
        <v>1277</v>
      </c>
      <c r="L576" s="139"/>
      <c r="M576" s="129"/>
      <c r="N576" s="129"/>
      <c r="O576" s="24"/>
      <c r="P576" s="24"/>
      <c r="Q576" s="24"/>
      <c r="R576" s="24"/>
      <c r="S576" s="24"/>
      <c r="T576" s="24"/>
      <c r="U576" s="24"/>
      <c r="V576" s="24"/>
      <c r="W576" s="24"/>
      <c r="X576" s="24"/>
      <c r="Y576" s="24"/>
      <c r="Z576" s="24"/>
      <c r="AA576" s="24"/>
      <c r="AB576" s="24"/>
      <c r="AC576" s="24"/>
      <c r="AD576" s="24"/>
      <c r="AE576" s="24"/>
      <c r="AF576" s="24"/>
      <c r="AG576" s="24"/>
      <c r="AH576" s="24"/>
      <c r="AI576" s="24"/>
    </row>
    <row r="577" spans="2:35" ht="49.5" customHeight="1" x14ac:dyDescent="0.25">
      <c r="B577" s="31" t="s">
        <v>955</v>
      </c>
      <c r="C577" s="31" t="s">
        <v>956</v>
      </c>
      <c r="D577" s="32" t="s">
        <v>957</v>
      </c>
      <c r="E577" s="31" t="s">
        <v>0</v>
      </c>
      <c r="F577" s="134"/>
      <c r="G577" s="162"/>
      <c r="H577" s="134"/>
      <c r="I577" s="163">
        <v>1</v>
      </c>
      <c r="J577" s="154">
        <f t="shared" si="34"/>
        <v>0</v>
      </c>
      <c r="K577" s="155">
        <f t="shared" si="35"/>
        <v>0</v>
      </c>
      <c r="L577" s="139"/>
      <c r="M577" s="129">
        <f t="shared" si="33"/>
        <v>1</v>
      </c>
      <c r="N577" s="129">
        <f t="shared" si="36"/>
        <v>0</v>
      </c>
      <c r="O577" s="24"/>
      <c r="P577" s="24"/>
      <c r="Q577" s="24"/>
      <c r="R577" s="24"/>
      <c r="S577" s="24"/>
      <c r="T577" s="24"/>
      <c r="U577" s="24"/>
      <c r="V577" s="24"/>
      <c r="W577" s="24"/>
      <c r="X577" s="24"/>
      <c r="Y577" s="24"/>
      <c r="Z577" s="24"/>
      <c r="AA577" s="24"/>
      <c r="AB577" s="24"/>
      <c r="AC577" s="24"/>
      <c r="AD577" s="24"/>
      <c r="AE577" s="24"/>
      <c r="AF577" s="24"/>
      <c r="AG577" s="24"/>
      <c r="AH577" s="24"/>
      <c r="AI577" s="24"/>
    </row>
    <row r="578" spans="2:35" ht="67.5" customHeight="1" x14ac:dyDescent="0.25">
      <c r="B578" s="27" t="s">
        <v>958</v>
      </c>
      <c r="C578" s="27" t="s">
        <v>956</v>
      </c>
      <c r="D578" s="28" t="s">
        <v>959</v>
      </c>
      <c r="E578" s="27" t="s">
        <v>0</v>
      </c>
      <c r="F578" s="134"/>
      <c r="G578" s="142"/>
      <c r="H578" s="134"/>
      <c r="I578" s="143">
        <v>1</v>
      </c>
      <c r="J578" s="137">
        <f t="shared" si="34"/>
        <v>0</v>
      </c>
      <c r="K578" s="138">
        <f t="shared" si="35"/>
        <v>0</v>
      </c>
      <c r="L578" s="139"/>
      <c r="M578" s="129">
        <f t="shared" si="33"/>
        <v>1</v>
      </c>
      <c r="N578" s="129">
        <f t="shared" si="36"/>
        <v>0</v>
      </c>
      <c r="O578" s="24"/>
      <c r="P578" s="24"/>
      <c r="Q578" s="24"/>
      <c r="R578" s="24"/>
      <c r="S578" s="24"/>
      <c r="T578" s="24"/>
      <c r="U578" s="24"/>
      <c r="V578" s="24"/>
      <c r="W578" s="24"/>
      <c r="X578" s="24"/>
      <c r="Y578" s="24"/>
      <c r="Z578" s="24"/>
      <c r="AA578" s="24"/>
      <c r="AB578" s="24"/>
      <c r="AC578" s="24"/>
      <c r="AD578" s="24"/>
      <c r="AE578" s="24"/>
      <c r="AF578" s="24"/>
      <c r="AG578" s="24"/>
      <c r="AH578" s="24"/>
      <c r="AI578" s="24"/>
    </row>
    <row r="579" spans="2:35" ht="49.5" customHeight="1" x14ac:dyDescent="0.25">
      <c r="B579" s="27" t="s">
        <v>960</v>
      </c>
      <c r="C579" s="27" t="s">
        <v>956</v>
      </c>
      <c r="D579" s="28" t="s">
        <v>1360</v>
      </c>
      <c r="E579" s="27" t="s">
        <v>0</v>
      </c>
      <c r="F579" s="134"/>
      <c r="G579" s="142"/>
      <c r="H579" s="134"/>
      <c r="I579" s="143">
        <v>1</v>
      </c>
      <c r="J579" s="137">
        <f t="shared" si="34"/>
        <v>0</v>
      </c>
      <c r="K579" s="138">
        <f t="shared" si="35"/>
        <v>0</v>
      </c>
      <c r="L579" s="139"/>
      <c r="M579" s="129">
        <f t="shared" si="33"/>
        <v>1</v>
      </c>
      <c r="N579" s="129">
        <f t="shared" si="36"/>
        <v>0</v>
      </c>
      <c r="O579" s="24"/>
      <c r="P579" s="24"/>
      <c r="Q579" s="24"/>
      <c r="R579" s="24"/>
      <c r="S579" s="24"/>
      <c r="T579" s="24"/>
      <c r="U579" s="24"/>
      <c r="V579" s="24"/>
      <c r="W579" s="24"/>
      <c r="X579" s="24"/>
      <c r="Y579" s="24"/>
      <c r="Z579" s="24"/>
      <c r="AA579" s="24"/>
      <c r="AB579" s="24"/>
      <c r="AC579" s="24"/>
      <c r="AD579" s="24"/>
      <c r="AE579" s="24"/>
      <c r="AF579" s="24"/>
      <c r="AG579" s="24"/>
      <c r="AH579" s="24"/>
      <c r="AI579" s="24"/>
    </row>
    <row r="580" spans="2:35" ht="49.5" customHeight="1" x14ac:dyDescent="0.25">
      <c r="B580" s="27" t="s">
        <v>961</v>
      </c>
      <c r="C580" s="27" t="s">
        <v>956</v>
      </c>
      <c r="D580" s="28" t="s">
        <v>962</v>
      </c>
      <c r="E580" s="27" t="s">
        <v>0</v>
      </c>
      <c r="F580" s="134"/>
      <c r="G580" s="142"/>
      <c r="H580" s="134"/>
      <c r="I580" s="143">
        <v>1</v>
      </c>
      <c r="J580" s="137">
        <f t="shared" si="34"/>
        <v>0</v>
      </c>
      <c r="K580" s="138">
        <f t="shared" si="35"/>
        <v>0</v>
      </c>
      <c r="L580" s="139"/>
      <c r="M580" s="129">
        <f t="shared" si="33"/>
        <v>1</v>
      </c>
      <c r="N580" s="129">
        <f t="shared" si="36"/>
        <v>0</v>
      </c>
      <c r="O580" s="24"/>
      <c r="P580" s="24"/>
      <c r="Q580" s="24"/>
      <c r="R580" s="24"/>
      <c r="S580" s="24"/>
      <c r="T580" s="24"/>
      <c r="U580" s="24"/>
      <c r="V580" s="24"/>
      <c r="W580" s="24"/>
      <c r="X580" s="24"/>
      <c r="Y580" s="24"/>
      <c r="Z580" s="24"/>
      <c r="AA580" s="24"/>
      <c r="AB580" s="24"/>
      <c r="AC580" s="24"/>
      <c r="AD580" s="24"/>
      <c r="AE580" s="24"/>
      <c r="AF580" s="24"/>
      <c r="AG580" s="24"/>
      <c r="AH580" s="24"/>
      <c r="AI580" s="24"/>
    </row>
    <row r="581" spans="2:35" ht="49.5" customHeight="1" x14ac:dyDescent="0.25">
      <c r="B581" s="27" t="s">
        <v>963</v>
      </c>
      <c r="C581" s="27" t="s">
        <v>956</v>
      </c>
      <c r="D581" s="28" t="s">
        <v>1387</v>
      </c>
      <c r="E581" s="27" t="s">
        <v>0</v>
      </c>
      <c r="F581" s="134"/>
      <c r="G581" s="142"/>
      <c r="H581" s="134"/>
      <c r="I581" s="143">
        <v>1</v>
      </c>
      <c r="J581" s="137">
        <f t="shared" si="34"/>
        <v>0</v>
      </c>
      <c r="K581" s="138">
        <f t="shared" si="35"/>
        <v>0</v>
      </c>
      <c r="L581" s="139"/>
      <c r="M581" s="129">
        <f t="shared" si="33"/>
        <v>1</v>
      </c>
      <c r="N581" s="129">
        <f t="shared" si="36"/>
        <v>0</v>
      </c>
      <c r="O581" s="24"/>
      <c r="P581" s="24"/>
      <c r="Q581" s="24"/>
      <c r="R581" s="24"/>
      <c r="S581" s="24"/>
      <c r="T581" s="24"/>
      <c r="U581" s="24"/>
      <c r="V581" s="24"/>
      <c r="W581" s="24"/>
      <c r="X581" s="24"/>
      <c r="Y581" s="24"/>
      <c r="Z581" s="24"/>
      <c r="AA581" s="24"/>
      <c r="AB581" s="24"/>
      <c r="AC581" s="24"/>
      <c r="AD581" s="24"/>
      <c r="AE581" s="24"/>
      <c r="AF581" s="24"/>
      <c r="AG581" s="24"/>
      <c r="AH581" s="24"/>
      <c r="AI581" s="24"/>
    </row>
    <row r="582" spans="2:35" ht="49.5" customHeight="1" x14ac:dyDescent="0.25">
      <c r="B582" s="27" t="s">
        <v>964</v>
      </c>
      <c r="C582" s="27" t="s">
        <v>956</v>
      </c>
      <c r="D582" s="28" t="s">
        <v>965</v>
      </c>
      <c r="E582" s="27" t="s">
        <v>0</v>
      </c>
      <c r="F582" s="134"/>
      <c r="G582" s="142"/>
      <c r="H582" s="134"/>
      <c r="I582" s="143">
        <v>1</v>
      </c>
      <c r="J582" s="137">
        <f t="shared" si="34"/>
        <v>0</v>
      </c>
      <c r="K582" s="138">
        <f t="shared" si="35"/>
        <v>0</v>
      </c>
      <c r="L582" s="139"/>
      <c r="M582" s="129">
        <f t="shared" si="33"/>
        <v>1</v>
      </c>
      <c r="N582" s="129">
        <f t="shared" si="36"/>
        <v>0</v>
      </c>
      <c r="O582" s="24"/>
      <c r="P582" s="24"/>
      <c r="Q582" s="24"/>
      <c r="R582" s="24"/>
      <c r="S582" s="24"/>
      <c r="T582" s="24"/>
      <c r="U582" s="24"/>
      <c r="V582" s="24"/>
      <c r="W582" s="24"/>
      <c r="X582" s="24"/>
      <c r="Y582" s="24"/>
      <c r="Z582" s="24"/>
      <c r="AA582" s="24"/>
      <c r="AB582" s="24"/>
      <c r="AC582" s="24"/>
      <c r="AD582" s="24"/>
      <c r="AE582" s="24"/>
      <c r="AF582" s="24"/>
      <c r="AG582" s="24"/>
      <c r="AH582" s="24"/>
      <c r="AI582" s="24"/>
    </row>
    <row r="583" spans="2:35" ht="49.5" customHeight="1" x14ac:dyDescent="0.25">
      <c r="B583" s="27" t="s">
        <v>966</v>
      </c>
      <c r="C583" s="27" t="s">
        <v>956</v>
      </c>
      <c r="D583" s="28" t="s">
        <v>1185</v>
      </c>
      <c r="E583" s="27" t="s">
        <v>0</v>
      </c>
      <c r="F583" s="134"/>
      <c r="G583" s="142"/>
      <c r="H583" s="134"/>
      <c r="I583" s="143">
        <v>1</v>
      </c>
      <c r="J583" s="137">
        <f t="shared" si="34"/>
        <v>0</v>
      </c>
      <c r="K583" s="138">
        <f t="shared" si="35"/>
        <v>0</v>
      </c>
      <c r="L583" s="139"/>
      <c r="M583" s="129">
        <f t="shared" si="33"/>
        <v>1</v>
      </c>
      <c r="N583" s="129">
        <f t="shared" si="36"/>
        <v>0</v>
      </c>
      <c r="O583" s="24"/>
      <c r="P583" s="24"/>
      <c r="Q583" s="24"/>
      <c r="R583" s="24"/>
      <c r="S583" s="24"/>
      <c r="T583" s="24"/>
      <c r="U583" s="24"/>
      <c r="V583" s="24"/>
      <c r="W583" s="24"/>
      <c r="X583" s="24"/>
      <c r="Y583" s="24"/>
      <c r="Z583" s="24"/>
      <c r="AA583" s="24"/>
      <c r="AB583" s="24"/>
      <c r="AC583" s="24"/>
      <c r="AD583" s="24"/>
      <c r="AE583" s="24"/>
      <c r="AF583" s="24"/>
      <c r="AG583" s="24"/>
      <c r="AH583" s="24"/>
      <c r="AI583" s="24"/>
    </row>
    <row r="584" spans="2:35" ht="49.5" customHeight="1" x14ac:dyDescent="0.25">
      <c r="B584" s="27" t="s">
        <v>967</v>
      </c>
      <c r="C584" s="27" t="s">
        <v>956</v>
      </c>
      <c r="D584" s="28" t="s">
        <v>968</v>
      </c>
      <c r="E584" s="27" t="s">
        <v>0</v>
      </c>
      <c r="F584" s="134"/>
      <c r="G584" s="142"/>
      <c r="H584" s="134"/>
      <c r="I584" s="143">
        <v>1</v>
      </c>
      <c r="J584" s="137">
        <f t="shared" si="34"/>
        <v>0</v>
      </c>
      <c r="K584" s="138">
        <f t="shared" si="35"/>
        <v>0</v>
      </c>
      <c r="L584" s="139"/>
      <c r="M584" s="129">
        <f t="shared" si="33"/>
        <v>1</v>
      </c>
      <c r="N584" s="129">
        <f t="shared" si="36"/>
        <v>0</v>
      </c>
      <c r="O584" s="24"/>
      <c r="P584" s="24"/>
      <c r="Q584" s="24"/>
      <c r="R584" s="24"/>
      <c r="S584" s="24"/>
      <c r="T584" s="24"/>
      <c r="U584" s="24"/>
      <c r="V584" s="24"/>
      <c r="W584" s="24"/>
      <c r="X584" s="24"/>
      <c r="Y584" s="24"/>
      <c r="Z584" s="24"/>
      <c r="AA584" s="24"/>
      <c r="AB584" s="24"/>
      <c r="AC584" s="24"/>
      <c r="AD584" s="24"/>
      <c r="AE584" s="24"/>
      <c r="AF584" s="24"/>
      <c r="AG584" s="24"/>
      <c r="AH584" s="24"/>
      <c r="AI584" s="24"/>
    </row>
    <row r="585" spans="2:35" ht="49.5" customHeight="1" x14ac:dyDescent="0.25">
      <c r="B585" s="27" t="s">
        <v>969</v>
      </c>
      <c r="C585" s="27" t="s">
        <v>956</v>
      </c>
      <c r="D585" s="28" t="s">
        <v>1331</v>
      </c>
      <c r="E585" s="27" t="s">
        <v>0</v>
      </c>
      <c r="F585" s="134"/>
      <c r="G585" s="142"/>
      <c r="H585" s="134"/>
      <c r="I585" s="143">
        <v>1</v>
      </c>
      <c r="J585" s="137">
        <f t="shared" si="34"/>
        <v>0</v>
      </c>
      <c r="K585" s="138">
        <f t="shared" si="35"/>
        <v>0</v>
      </c>
      <c r="L585" s="139"/>
      <c r="M585" s="129">
        <f t="shared" si="33"/>
        <v>1</v>
      </c>
      <c r="N585" s="129">
        <f t="shared" si="36"/>
        <v>0</v>
      </c>
      <c r="O585" s="24"/>
      <c r="P585" s="24"/>
      <c r="Q585" s="24"/>
      <c r="R585" s="24"/>
      <c r="S585" s="24"/>
      <c r="T585" s="24"/>
      <c r="U585" s="24"/>
      <c r="V585" s="24"/>
      <c r="W585" s="24"/>
      <c r="X585" s="24"/>
      <c r="Y585" s="24"/>
      <c r="Z585" s="24"/>
      <c r="AA585" s="24"/>
      <c r="AB585" s="24"/>
      <c r="AC585" s="24"/>
      <c r="AD585" s="24"/>
      <c r="AE585" s="24"/>
      <c r="AF585" s="24"/>
      <c r="AG585" s="24"/>
      <c r="AH585" s="24"/>
      <c r="AI585" s="24"/>
    </row>
    <row r="586" spans="2:35" ht="49.5" customHeight="1" x14ac:dyDescent="0.25">
      <c r="B586" s="27" t="s">
        <v>970</v>
      </c>
      <c r="C586" s="27" t="s">
        <v>956</v>
      </c>
      <c r="D586" s="28" t="s">
        <v>1361</v>
      </c>
      <c r="E586" s="27" t="s">
        <v>0</v>
      </c>
      <c r="F586" s="134"/>
      <c r="G586" s="142"/>
      <c r="H586" s="134"/>
      <c r="I586" s="143">
        <v>1</v>
      </c>
      <c r="J586" s="137">
        <f t="shared" si="34"/>
        <v>0</v>
      </c>
      <c r="K586" s="138">
        <f t="shared" si="35"/>
        <v>0</v>
      </c>
      <c r="L586" s="139"/>
      <c r="M586" s="129">
        <f t="shared" si="33"/>
        <v>1</v>
      </c>
      <c r="N586" s="129">
        <f t="shared" si="36"/>
        <v>0</v>
      </c>
      <c r="O586" s="24"/>
      <c r="P586" s="24"/>
      <c r="Q586" s="24"/>
      <c r="R586" s="24"/>
      <c r="S586" s="24"/>
      <c r="T586" s="24"/>
      <c r="U586" s="24"/>
      <c r="V586" s="24"/>
      <c r="W586" s="24"/>
      <c r="X586" s="24"/>
      <c r="Y586" s="24"/>
      <c r="Z586" s="24"/>
      <c r="AA586" s="24"/>
      <c r="AB586" s="24"/>
      <c r="AC586" s="24"/>
      <c r="AD586" s="24"/>
      <c r="AE586" s="24"/>
      <c r="AF586" s="24"/>
      <c r="AG586" s="24"/>
      <c r="AH586" s="24"/>
      <c r="AI586" s="24"/>
    </row>
    <row r="587" spans="2:35" ht="69.75" customHeight="1" x14ac:dyDescent="0.25">
      <c r="B587" s="27" t="s">
        <v>971</v>
      </c>
      <c r="C587" s="27" t="s">
        <v>956</v>
      </c>
      <c r="D587" s="28" t="s">
        <v>972</v>
      </c>
      <c r="E587" s="27" t="s">
        <v>0</v>
      </c>
      <c r="F587" s="134"/>
      <c r="G587" s="142"/>
      <c r="H587" s="134"/>
      <c r="I587" s="143">
        <v>1</v>
      </c>
      <c r="J587" s="137">
        <f t="shared" si="34"/>
        <v>0</v>
      </c>
      <c r="K587" s="138">
        <f t="shared" si="35"/>
        <v>0</v>
      </c>
      <c r="L587" s="139"/>
      <c r="M587" s="129">
        <f t="shared" ref="M587:M648" si="37">IF(F587="Ja",0,1)</f>
        <v>1</v>
      </c>
      <c r="N587" s="129">
        <f t="shared" si="36"/>
        <v>0</v>
      </c>
      <c r="O587" s="24"/>
      <c r="P587" s="24"/>
      <c r="Q587" s="24"/>
      <c r="R587" s="24"/>
      <c r="S587" s="24"/>
      <c r="T587" s="24"/>
      <c r="U587" s="24"/>
      <c r="V587" s="24"/>
      <c r="W587" s="24"/>
      <c r="X587" s="24"/>
      <c r="Y587" s="24"/>
      <c r="Z587" s="24"/>
      <c r="AA587" s="24"/>
      <c r="AB587" s="24"/>
      <c r="AC587" s="24"/>
      <c r="AD587" s="24"/>
      <c r="AE587" s="24"/>
      <c r="AF587" s="24"/>
      <c r="AG587" s="24"/>
      <c r="AH587" s="24"/>
      <c r="AI587" s="24"/>
    </row>
    <row r="588" spans="2:35" ht="59.25" customHeight="1" x14ac:dyDescent="0.25">
      <c r="B588" s="27" t="s">
        <v>973</v>
      </c>
      <c r="C588" s="27" t="s">
        <v>956</v>
      </c>
      <c r="D588" s="28" t="s">
        <v>974</v>
      </c>
      <c r="E588" s="27" t="s">
        <v>0</v>
      </c>
      <c r="F588" s="134"/>
      <c r="G588" s="142"/>
      <c r="H588" s="134"/>
      <c r="I588" s="143">
        <v>1</v>
      </c>
      <c r="J588" s="137">
        <f t="shared" si="34"/>
        <v>0</v>
      </c>
      <c r="K588" s="138">
        <f t="shared" si="35"/>
        <v>0</v>
      </c>
      <c r="L588" s="139"/>
      <c r="M588" s="129">
        <f t="shared" si="37"/>
        <v>1</v>
      </c>
      <c r="N588" s="129">
        <f t="shared" ref="N588:N651" si="38">IF(AND(F588="Ja",H588=""),1,0)</f>
        <v>0</v>
      </c>
      <c r="O588" s="24"/>
      <c r="P588" s="24"/>
      <c r="Q588" s="24"/>
      <c r="R588" s="24"/>
      <c r="S588" s="24"/>
      <c r="T588" s="24"/>
      <c r="U588" s="24"/>
      <c r="V588" s="24"/>
      <c r="W588" s="24"/>
      <c r="X588" s="24"/>
      <c r="Y588" s="24"/>
      <c r="Z588" s="24"/>
      <c r="AA588" s="24"/>
      <c r="AB588" s="24"/>
      <c r="AC588" s="24"/>
      <c r="AD588" s="24"/>
      <c r="AE588" s="24"/>
      <c r="AF588" s="24"/>
      <c r="AG588" s="24"/>
      <c r="AH588" s="24"/>
      <c r="AI588" s="24"/>
    </row>
    <row r="589" spans="2:35" ht="49.5" customHeight="1" x14ac:dyDescent="0.25">
      <c r="B589" s="27" t="s">
        <v>975</v>
      </c>
      <c r="C589" s="27" t="s">
        <v>956</v>
      </c>
      <c r="D589" s="28" t="s">
        <v>976</v>
      </c>
      <c r="E589" s="27" t="s">
        <v>0</v>
      </c>
      <c r="F589" s="134"/>
      <c r="G589" s="142"/>
      <c r="H589" s="134"/>
      <c r="I589" s="143">
        <v>1</v>
      </c>
      <c r="J589" s="137">
        <f t="shared" ref="J589:J652" si="39">IF(F589="Ja",IF(H589="Ja",I589,0),0)</f>
        <v>0</v>
      </c>
      <c r="K589" s="138">
        <f t="shared" ref="K589:K652" si="40">IF(F589="Ja",IF(H589="Ja",G589,G589),0)</f>
        <v>0</v>
      </c>
      <c r="L589" s="139"/>
      <c r="M589" s="129">
        <f t="shared" si="37"/>
        <v>1</v>
      </c>
      <c r="N589" s="129">
        <f t="shared" si="38"/>
        <v>0</v>
      </c>
      <c r="O589" s="24"/>
      <c r="P589" s="24"/>
      <c r="Q589" s="24"/>
      <c r="R589" s="24"/>
      <c r="S589" s="24"/>
      <c r="T589" s="24"/>
      <c r="U589" s="24"/>
      <c r="V589" s="24"/>
      <c r="W589" s="24"/>
      <c r="X589" s="24"/>
      <c r="Y589" s="24"/>
      <c r="Z589" s="24"/>
      <c r="AA589" s="24"/>
      <c r="AB589" s="24"/>
      <c r="AC589" s="24"/>
      <c r="AD589" s="24"/>
      <c r="AE589" s="24"/>
      <c r="AF589" s="24"/>
      <c r="AG589" s="24"/>
      <c r="AH589" s="24"/>
      <c r="AI589" s="24"/>
    </row>
    <row r="590" spans="2:35" ht="49.5" customHeight="1" x14ac:dyDescent="0.25">
      <c r="B590" s="27" t="s">
        <v>977</v>
      </c>
      <c r="C590" s="27" t="s">
        <v>956</v>
      </c>
      <c r="D590" s="28" t="s">
        <v>978</v>
      </c>
      <c r="E590" s="27" t="s">
        <v>0</v>
      </c>
      <c r="F590" s="134"/>
      <c r="G590" s="142"/>
      <c r="H590" s="134"/>
      <c r="I590" s="143">
        <v>1</v>
      </c>
      <c r="J590" s="137">
        <f t="shared" si="39"/>
        <v>0</v>
      </c>
      <c r="K590" s="138">
        <f t="shared" si="40"/>
        <v>0</v>
      </c>
      <c r="L590" s="139"/>
      <c r="M590" s="129">
        <f t="shared" si="37"/>
        <v>1</v>
      </c>
      <c r="N590" s="129">
        <f t="shared" si="38"/>
        <v>0</v>
      </c>
      <c r="O590" s="24"/>
      <c r="P590" s="24"/>
      <c r="Q590" s="24"/>
      <c r="R590" s="24"/>
      <c r="S590" s="24"/>
      <c r="T590" s="24"/>
      <c r="U590" s="24"/>
      <c r="V590" s="24"/>
      <c r="W590" s="24"/>
      <c r="X590" s="24"/>
      <c r="Y590" s="24"/>
      <c r="Z590" s="24"/>
      <c r="AA590" s="24"/>
      <c r="AB590" s="24"/>
      <c r="AC590" s="24"/>
      <c r="AD590" s="24"/>
      <c r="AE590" s="24"/>
      <c r="AF590" s="24"/>
      <c r="AG590" s="24"/>
      <c r="AH590" s="24"/>
      <c r="AI590" s="24"/>
    </row>
    <row r="591" spans="2:35" ht="49.5" customHeight="1" x14ac:dyDescent="0.25">
      <c r="B591" s="27" t="s">
        <v>979</v>
      </c>
      <c r="C591" s="27" t="s">
        <v>956</v>
      </c>
      <c r="D591" s="28" t="s">
        <v>1332</v>
      </c>
      <c r="E591" s="27" t="s">
        <v>0</v>
      </c>
      <c r="F591" s="134"/>
      <c r="G591" s="142"/>
      <c r="H591" s="134"/>
      <c r="I591" s="143">
        <v>1</v>
      </c>
      <c r="J591" s="137">
        <f t="shared" si="39"/>
        <v>0</v>
      </c>
      <c r="K591" s="138">
        <f t="shared" si="40"/>
        <v>0</v>
      </c>
      <c r="L591" s="139"/>
      <c r="M591" s="129">
        <f t="shared" si="37"/>
        <v>1</v>
      </c>
      <c r="N591" s="129">
        <f t="shared" si="38"/>
        <v>0</v>
      </c>
      <c r="O591" s="24"/>
      <c r="P591" s="24"/>
      <c r="Q591" s="24"/>
      <c r="R591" s="24"/>
      <c r="S591" s="24"/>
      <c r="T591" s="24"/>
      <c r="U591" s="24"/>
      <c r="V591" s="24"/>
      <c r="W591" s="24"/>
      <c r="X591" s="24"/>
      <c r="Y591" s="24"/>
      <c r="Z591" s="24"/>
      <c r="AA591" s="24"/>
      <c r="AB591" s="24"/>
      <c r="AC591" s="24"/>
      <c r="AD591" s="24"/>
      <c r="AE591" s="24"/>
      <c r="AF591" s="24"/>
      <c r="AG591" s="24"/>
      <c r="AH591" s="24"/>
      <c r="AI591" s="24"/>
    </row>
    <row r="592" spans="2:35" ht="80.25" customHeight="1" x14ac:dyDescent="0.25">
      <c r="B592" s="27" t="s">
        <v>980</v>
      </c>
      <c r="C592" s="27" t="s">
        <v>956</v>
      </c>
      <c r="D592" s="28" t="s">
        <v>981</v>
      </c>
      <c r="E592" s="27" t="s">
        <v>1377</v>
      </c>
      <c r="F592" s="134"/>
      <c r="G592" s="140">
        <v>7.2129221732745963</v>
      </c>
      <c r="H592" s="134"/>
      <c r="I592" s="143">
        <v>1</v>
      </c>
      <c r="J592" s="137">
        <f t="shared" si="39"/>
        <v>0</v>
      </c>
      <c r="K592" s="138">
        <f t="shared" si="40"/>
        <v>0</v>
      </c>
      <c r="L592" s="139"/>
      <c r="M592" s="141">
        <f>IF(OR(F592="Ja",F592="Nej"),0,1)</f>
        <v>1</v>
      </c>
      <c r="N592" s="129">
        <f t="shared" si="38"/>
        <v>0</v>
      </c>
      <c r="O592" s="24"/>
      <c r="P592" s="24"/>
      <c r="Q592" s="24"/>
      <c r="R592" s="24"/>
      <c r="S592" s="24"/>
      <c r="T592" s="24"/>
      <c r="U592" s="24"/>
      <c r="V592" s="24"/>
      <c r="W592" s="24"/>
      <c r="X592" s="24"/>
      <c r="Y592" s="24"/>
      <c r="Z592" s="24"/>
      <c r="AA592" s="24"/>
      <c r="AB592" s="24"/>
      <c r="AC592" s="24"/>
      <c r="AD592" s="24"/>
      <c r="AE592" s="24"/>
      <c r="AF592" s="24"/>
      <c r="AG592" s="24"/>
      <c r="AH592" s="24"/>
      <c r="AI592" s="24"/>
    </row>
    <row r="593" spans="2:35" ht="49.5" customHeight="1" x14ac:dyDescent="0.25">
      <c r="B593" s="27" t="s">
        <v>982</v>
      </c>
      <c r="C593" s="27" t="s">
        <v>956</v>
      </c>
      <c r="D593" s="28" t="s">
        <v>983</v>
      </c>
      <c r="E593" s="27" t="s">
        <v>0</v>
      </c>
      <c r="F593" s="134"/>
      <c r="G593" s="142"/>
      <c r="H593" s="134"/>
      <c r="I593" s="143">
        <v>1</v>
      </c>
      <c r="J593" s="137">
        <f t="shared" si="39"/>
        <v>0</v>
      </c>
      <c r="K593" s="138">
        <f t="shared" si="40"/>
        <v>0</v>
      </c>
      <c r="L593" s="139"/>
      <c r="M593" s="129">
        <f t="shared" si="37"/>
        <v>1</v>
      </c>
      <c r="N593" s="129">
        <f t="shared" si="38"/>
        <v>0</v>
      </c>
      <c r="O593" s="24"/>
      <c r="P593" s="24"/>
      <c r="Q593" s="24"/>
      <c r="R593" s="24"/>
      <c r="S593" s="24"/>
      <c r="T593" s="24"/>
      <c r="U593" s="24"/>
      <c r="V593" s="24"/>
      <c r="W593" s="24"/>
      <c r="X593" s="24"/>
      <c r="Y593" s="24"/>
      <c r="Z593" s="24"/>
      <c r="AA593" s="24"/>
      <c r="AB593" s="24"/>
      <c r="AC593" s="24"/>
      <c r="AD593" s="24"/>
      <c r="AE593" s="24"/>
      <c r="AF593" s="24"/>
      <c r="AG593" s="24"/>
      <c r="AH593" s="24"/>
      <c r="AI593" s="24"/>
    </row>
    <row r="594" spans="2:35" ht="49.5" customHeight="1" x14ac:dyDescent="0.25">
      <c r="B594" s="27" t="s">
        <v>984</v>
      </c>
      <c r="C594" s="27" t="s">
        <v>956</v>
      </c>
      <c r="D594" s="28" t="s">
        <v>1407</v>
      </c>
      <c r="E594" s="27" t="s">
        <v>0</v>
      </c>
      <c r="F594" s="134"/>
      <c r="G594" s="142"/>
      <c r="H594" s="134"/>
      <c r="I594" s="143">
        <v>1</v>
      </c>
      <c r="J594" s="137">
        <f t="shared" si="39"/>
        <v>0</v>
      </c>
      <c r="K594" s="138">
        <f t="shared" si="40"/>
        <v>0</v>
      </c>
      <c r="L594" s="139"/>
      <c r="M594" s="129">
        <f t="shared" si="37"/>
        <v>1</v>
      </c>
      <c r="N594" s="129">
        <f t="shared" si="38"/>
        <v>0</v>
      </c>
      <c r="O594" s="24"/>
      <c r="P594" s="24"/>
      <c r="Q594" s="24"/>
      <c r="R594" s="24"/>
      <c r="S594" s="24"/>
      <c r="T594" s="24"/>
      <c r="U594" s="24"/>
      <c r="V594" s="24"/>
      <c r="W594" s="24"/>
      <c r="X594" s="24"/>
      <c r="Y594" s="24"/>
      <c r="Z594" s="24"/>
      <c r="AA594" s="24"/>
      <c r="AB594" s="24"/>
      <c r="AC594" s="24"/>
      <c r="AD594" s="24"/>
      <c r="AE594" s="24"/>
      <c r="AF594" s="24"/>
      <c r="AG594" s="24"/>
      <c r="AH594" s="24"/>
      <c r="AI594" s="24"/>
    </row>
    <row r="595" spans="2:35" ht="49.5" customHeight="1" x14ac:dyDescent="0.25">
      <c r="B595" s="27" t="s">
        <v>985</v>
      </c>
      <c r="C595" s="27" t="s">
        <v>956</v>
      </c>
      <c r="D595" s="28" t="s">
        <v>986</v>
      </c>
      <c r="E595" s="27" t="s">
        <v>0</v>
      </c>
      <c r="F595" s="134"/>
      <c r="G595" s="142"/>
      <c r="H595" s="134"/>
      <c r="I595" s="143">
        <v>1</v>
      </c>
      <c r="J595" s="137">
        <f t="shared" si="39"/>
        <v>0</v>
      </c>
      <c r="K595" s="138">
        <f t="shared" si="40"/>
        <v>0</v>
      </c>
      <c r="L595" s="139"/>
      <c r="M595" s="129">
        <f t="shared" si="37"/>
        <v>1</v>
      </c>
      <c r="N595" s="129">
        <f t="shared" si="38"/>
        <v>0</v>
      </c>
      <c r="O595" s="24"/>
      <c r="P595" s="24"/>
      <c r="Q595" s="24"/>
      <c r="R595" s="24"/>
      <c r="S595" s="24"/>
      <c r="T595" s="24"/>
      <c r="U595" s="24"/>
      <c r="V595" s="24"/>
      <c r="W595" s="24"/>
      <c r="X595" s="24"/>
      <c r="Y595" s="24"/>
      <c r="Z595" s="24"/>
      <c r="AA595" s="24"/>
      <c r="AB595" s="24"/>
      <c r="AC595" s="24"/>
      <c r="AD595" s="24"/>
      <c r="AE595" s="24"/>
      <c r="AF595" s="24"/>
      <c r="AG595" s="24"/>
      <c r="AH595" s="24"/>
      <c r="AI595" s="24"/>
    </row>
    <row r="596" spans="2:35" ht="49.5" customHeight="1" x14ac:dyDescent="0.25">
      <c r="B596" s="27" t="s">
        <v>987</v>
      </c>
      <c r="C596" s="27" t="s">
        <v>956</v>
      </c>
      <c r="D596" s="28" t="s">
        <v>988</v>
      </c>
      <c r="E596" s="27" t="s">
        <v>0</v>
      </c>
      <c r="F596" s="134"/>
      <c r="G596" s="142"/>
      <c r="H596" s="134"/>
      <c r="I596" s="143">
        <v>1</v>
      </c>
      <c r="J596" s="137">
        <f t="shared" si="39"/>
        <v>0</v>
      </c>
      <c r="K596" s="138">
        <f t="shared" si="40"/>
        <v>0</v>
      </c>
      <c r="L596" s="139"/>
      <c r="M596" s="129">
        <f t="shared" si="37"/>
        <v>1</v>
      </c>
      <c r="N596" s="129">
        <f t="shared" si="38"/>
        <v>0</v>
      </c>
      <c r="O596" s="24"/>
      <c r="P596" s="24"/>
      <c r="Q596" s="24"/>
      <c r="R596" s="24"/>
      <c r="S596" s="24"/>
      <c r="T596" s="24"/>
      <c r="U596" s="24"/>
      <c r="V596" s="24"/>
      <c r="W596" s="24"/>
      <c r="X596" s="24"/>
      <c r="Y596" s="24"/>
      <c r="Z596" s="24"/>
      <c r="AA596" s="24"/>
      <c r="AB596" s="24"/>
      <c r="AC596" s="24"/>
      <c r="AD596" s="24"/>
      <c r="AE596" s="24"/>
      <c r="AF596" s="24"/>
      <c r="AG596" s="24"/>
      <c r="AH596" s="24"/>
      <c r="AI596" s="24"/>
    </row>
    <row r="597" spans="2:35" ht="49.5" customHeight="1" x14ac:dyDescent="0.25">
      <c r="B597" s="27" t="s">
        <v>989</v>
      </c>
      <c r="C597" s="27" t="s">
        <v>956</v>
      </c>
      <c r="D597" s="28" t="s">
        <v>990</v>
      </c>
      <c r="E597" s="27" t="s">
        <v>0</v>
      </c>
      <c r="F597" s="134"/>
      <c r="G597" s="142"/>
      <c r="H597" s="134"/>
      <c r="I597" s="143">
        <v>1</v>
      </c>
      <c r="J597" s="137">
        <f t="shared" si="39"/>
        <v>0</v>
      </c>
      <c r="K597" s="138">
        <f t="shared" si="40"/>
        <v>0</v>
      </c>
      <c r="L597" s="139"/>
      <c r="M597" s="129">
        <f t="shared" si="37"/>
        <v>1</v>
      </c>
      <c r="N597" s="129">
        <f t="shared" si="38"/>
        <v>0</v>
      </c>
      <c r="O597" s="24"/>
      <c r="P597" s="24"/>
      <c r="Q597" s="24"/>
      <c r="R597" s="24"/>
      <c r="S597" s="24"/>
      <c r="T597" s="24"/>
      <c r="U597" s="24"/>
      <c r="V597" s="24"/>
      <c r="W597" s="24"/>
      <c r="X597" s="24"/>
      <c r="Y597" s="24"/>
      <c r="Z597" s="24"/>
      <c r="AA597" s="24"/>
      <c r="AB597" s="24"/>
      <c r="AC597" s="24"/>
      <c r="AD597" s="24"/>
      <c r="AE597" s="24"/>
      <c r="AF597" s="24"/>
      <c r="AG597" s="24"/>
      <c r="AH597" s="24"/>
      <c r="AI597" s="24"/>
    </row>
    <row r="598" spans="2:35" ht="49.5" customHeight="1" x14ac:dyDescent="0.25">
      <c r="B598" s="27" t="s">
        <v>991</v>
      </c>
      <c r="C598" s="27" t="s">
        <v>956</v>
      </c>
      <c r="D598" s="28" t="s">
        <v>992</v>
      </c>
      <c r="E598" s="27" t="s">
        <v>1377</v>
      </c>
      <c r="F598" s="134"/>
      <c r="G598" s="174">
        <v>14.425844346549193</v>
      </c>
      <c r="H598" s="134"/>
      <c r="I598" s="143">
        <v>1</v>
      </c>
      <c r="J598" s="137">
        <f t="shared" si="39"/>
        <v>0</v>
      </c>
      <c r="K598" s="138">
        <f t="shared" si="40"/>
        <v>0</v>
      </c>
      <c r="L598" s="139"/>
      <c r="M598" s="141">
        <f>IF(OR(F598="Ja",F598="Nej"),0,1)</f>
        <v>1</v>
      </c>
      <c r="N598" s="129">
        <f t="shared" si="38"/>
        <v>0</v>
      </c>
      <c r="O598" s="24"/>
      <c r="P598" s="24"/>
      <c r="Q598" s="24"/>
      <c r="R598" s="24"/>
      <c r="S598" s="24"/>
      <c r="T598" s="24"/>
      <c r="U598" s="24"/>
      <c r="V598" s="24"/>
      <c r="W598" s="24"/>
      <c r="X598" s="24"/>
      <c r="Y598" s="24"/>
      <c r="Z598" s="24"/>
      <c r="AA598" s="24"/>
      <c r="AB598" s="24"/>
      <c r="AC598" s="24"/>
      <c r="AD598" s="24"/>
      <c r="AE598" s="24"/>
      <c r="AF598" s="24"/>
      <c r="AG598" s="24"/>
      <c r="AH598" s="24"/>
      <c r="AI598" s="24"/>
    </row>
    <row r="599" spans="2:35" ht="49.5" customHeight="1" x14ac:dyDescent="0.25">
      <c r="B599" s="27" t="s">
        <v>993</v>
      </c>
      <c r="C599" s="27" t="s">
        <v>956</v>
      </c>
      <c r="D599" s="28" t="s">
        <v>994</v>
      </c>
      <c r="E599" s="27" t="s">
        <v>0</v>
      </c>
      <c r="F599" s="134"/>
      <c r="G599" s="142"/>
      <c r="H599" s="134"/>
      <c r="I599" s="143">
        <v>1</v>
      </c>
      <c r="J599" s="137">
        <f t="shared" si="39"/>
        <v>0</v>
      </c>
      <c r="K599" s="138">
        <f t="shared" si="40"/>
        <v>0</v>
      </c>
      <c r="L599" s="139"/>
      <c r="M599" s="129">
        <f t="shared" si="37"/>
        <v>1</v>
      </c>
      <c r="N599" s="129">
        <f t="shared" si="38"/>
        <v>0</v>
      </c>
      <c r="O599" s="24"/>
      <c r="P599" s="24"/>
      <c r="Q599" s="24"/>
      <c r="R599" s="24"/>
      <c r="S599" s="24"/>
      <c r="T599" s="24"/>
      <c r="U599" s="24"/>
      <c r="V599" s="24"/>
      <c r="W599" s="24"/>
      <c r="X599" s="24"/>
      <c r="Y599" s="24"/>
      <c r="Z599" s="24"/>
      <c r="AA599" s="24"/>
      <c r="AB599" s="24"/>
      <c r="AC599" s="24"/>
      <c r="AD599" s="24"/>
      <c r="AE599" s="24"/>
      <c r="AF599" s="24"/>
      <c r="AG599" s="24"/>
      <c r="AH599" s="24"/>
      <c r="AI599" s="24"/>
    </row>
    <row r="600" spans="2:35" ht="49.5" customHeight="1" x14ac:dyDescent="0.25">
      <c r="B600" s="27" t="s">
        <v>995</v>
      </c>
      <c r="C600" s="27" t="s">
        <v>956</v>
      </c>
      <c r="D600" s="28" t="s">
        <v>996</v>
      </c>
      <c r="E600" s="27" t="s">
        <v>0</v>
      </c>
      <c r="F600" s="134"/>
      <c r="G600" s="142"/>
      <c r="H600" s="134"/>
      <c r="I600" s="143">
        <v>1</v>
      </c>
      <c r="J600" s="137">
        <f t="shared" si="39"/>
        <v>0</v>
      </c>
      <c r="K600" s="138">
        <f t="shared" si="40"/>
        <v>0</v>
      </c>
      <c r="L600" s="139"/>
      <c r="M600" s="129">
        <f t="shared" si="37"/>
        <v>1</v>
      </c>
      <c r="N600" s="129">
        <f t="shared" si="38"/>
        <v>0</v>
      </c>
      <c r="O600" s="24"/>
      <c r="P600" s="24"/>
      <c r="Q600" s="24"/>
      <c r="R600" s="24"/>
      <c r="S600" s="24"/>
      <c r="T600" s="24"/>
      <c r="U600" s="24"/>
      <c r="V600" s="24"/>
      <c r="W600" s="24"/>
      <c r="X600" s="24"/>
      <c r="Y600" s="24"/>
      <c r="Z600" s="24"/>
      <c r="AA600" s="24"/>
      <c r="AB600" s="24"/>
      <c r="AC600" s="24"/>
      <c r="AD600" s="24"/>
      <c r="AE600" s="24"/>
      <c r="AF600" s="24"/>
      <c r="AG600" s="24"/>
      <c r="AH600" s="24"/>
      <c r="AI600" s="24"/>
    </row>
    <row r="601" spans="2:35" ht="49.5" customHeight="1" x14ac:dyDescent="0.25">
      <c r="B601" s="27" t="s">
        <v>997</v>
      </c>
      <c r="C601" s="27" t="s">
        <v>956</v>
      </c>
      <c r="D601" s="28" t="s">
        <v>998</v>
      </c>
      <c r="E601" s="27" t="s">
        <v>1377</v>
      </c>
      <c r="F601" s="134"/>
      <c r="G601" s="140">
        <v>7.2129221732745963</v>
      </c>
      <c r="H601" s="134"/>
      <c r="I601" s="143">
        <v>1</v>
      </c>
      <c r="J601" s="137">
        <f t="shared" si="39"/>
        <v>0</v>
      </c>
      <c r="K601" s="138">
        <f t="shared" si="40"/>
        <v>0</v>
      </c>
      <c r="L601" s="139"/>
      <c r="M601" s="141">
        <f>IF(OR(F601="Ja",F601="Nej"),0,1)</f>
        <v>1</v>
      </c>
      <c r="N601" s="129">
        <f t="shared" si="38"/>
        <v>0</v>
      </c>
      <c r="O601" s="24"/>
      <c r="P601" s="24"/>
      <c r="Q601" s="24"/>
      <c r="R601" s="24"/>
      <c r="S601" s="24"/>
      <c r="T601" s="24"/>
      <c r="U601" s="24"/>
      <c r="V601" s="24"/>
      <c r="W601" s="24"/>
      <c r="X601" s="24"/>
      <c r="Y601" s="24"/>
      <c r="Z601" s="24"/>
      <c r="AA601" s="24"/>
      <c r="AB601" s="24"/>
      <c r="AC601" s="24"/>
      <c r="AD601" s="24"/>
      <c r="AE601" s="24"/>
      <c r="AF601" s="24"/>
      <c r="AG601" s="24"/>
      <c r="AH601" s="24"/>
      <c r="AI601" s="24"/>
    </row>
    <row r="602" spans="2:35" ht="49.5" customHeight="1" x14ac:dyDescent="0.25">
      <c r="B602" s="29" t="s">
        <v>999</v>
      </c>
      <c r="C602" s="29" t="s">
        <v>956</v>
      </c>
      <c r="D602" s="30" t="s">
        <v>1333</v>
      </c>
      <c r="E602" s="29" t="s">
        <v>0</v>
      </c>
      <c r="F602" s="134"/>
      <c r="G602" s="164"/>
      <c r="H602" s="134"/>
      <c r="I602" s="145">
        <v>1</v>
      </c>
      <c r="J602" s="146">
        <f t="shared" si="39"/>
        <v>0</v>
      </c>
      <c r="K602" s="147">
        <f t="shared" si="40"/>
        <v>0</v>
      </c>
      <c r="L602" s="139"/>
      <c r="M602" s="129">
        <f t="shared" si="37"/>
        <v>1</v>
      </c>
      <c r="N602" s="129">
        <f t="shared" si="38"/>
        <v>0</v>
      </c>
      <c r="O602" s="24"/>
      <c r="P602" s="24"/>
      <c r="Q602" s="24"/>
      <c r="R602" s="24"/>
      <c r="S602" s="24"/>
      <c r="T602" s="24"/>
      <c r="U602" s="24"/>
      <c r="V602" s="24"/>
      <c r="W602" s="24"/>
      <c r="X602" s="24"/>
      <c r="Y602" s="24"/>
      <c r="Z602" s="24"/>
      <c r="AA602" s="24"/>
      <c r="AB602" s="24"/>
      <c r="AC602" s="24"/>
      <c r="AD602" s="24"/>
      <c r="AE602" s="24"/>
      <c r="AF602" s="24"/>
      <c r="AG602" s="24"/>
      <c r="AH602" s="24"/>
      <c r="AI602" s="24"/>
    </row>
    <row r="603" spans="2:35" ht="21.95" customHeight="1" x14ac:dyDescent="0.25">
      <c r="B603" s="457" t="s">
        <v>1000</v>
      </c>
      <c r="C603" s="457"/>
      <c r="D603" s="457"/>
      <c r="E603" s="457"/>
      <c r="F603" s="161"/>
      <c r="G603" s="161"/>
      <c r="H603" s="161"/>
      <c r="I603" s="161"/>
      <c r="J603" s="161" t="s">
        <v>1277</v>
      </c>
      <c r="K603" s="161" t="s">
        <v>1277</v>
      </c>
      <c r="L603" s="139"/>
      <c r="M603" s="129"/>
      <c r="N603" s="129"/>
      <c r="O603" s="24"/>
      <c r="P603" s="24"/>
      <c r="Q603" s="24"/>
      <c r="R603" s="24"/>
      <c r="S603" s="24"/>
      <c r="T603" s="24"/>
      <c r="U603" s="24"/>
      <c r="V603" s="24"/>
      <c r="W603" s="24"/>
      <c r="X603" s="24"/>
      <c r="Y603" s="24"/>
      <c r="Z603" s="24"/>
      <c r="AA603" s="24"/>
      <c r="AB603" s="24"/>
      <c r="AC603" s="24"/>
      <c r="AD603" s="24"/>
      <c r="AE603" s="24"/>
      <c r="AF603" s="24"/>
      <c r="AG603" s="24"/>
      <c r="AH603" s="24"/>
      <c r="AI603" s="24"/>
    </row>
    <row r="604" spans="2:35" ht="49.5" customHeight="1" x14ac:dyDescent="0.25">
      <c r="B604" s="31" t="s">
        <v>1001</v>
      </c>
      <c r="C604" s="31" t="s">
        <v>1002</v>
      </c>
      <c r="D604" s="32" t="s">
        <v>1003</v>
      </c>
      <c r="E604" s="31" t="s">
        <v>0</v>
      </c>
      <c r="F604" s="134"/>
      <c r="G604" s="162"/>
      <c r="H604" s="134"/>
      <c r="I604" s="163">
        <v>1</v>
      </c>
      <c r="J604" s="154">
        <f t="shared" si="39"/>
        <v>0</v>
      </c>
      <c r="K604" s="155">
        <f t="shared" si="40"/>
        <v>0</v>
      </c>
      <c r="L604" s="139"/>
      <c r="M604" s="129">
        <f t="shared" si="37"/>
        <v>1</v>
      </c>
      <c r="N604" s="129">
        <f t="shared" si="38"/>
        <v>0</v>
      </c>
      <c r="O604" s="24"/>
      <c r="P604" s="24"/>
      <c r="Q604" s="24"/>
      <c r="R604" s="24"/>
      <c r="S604" s="24"/>
      <c r="T604" s="24"/>
      <c r="U604" s="24"/>
      <c r="V604" s="24"/>
      <c r="W604" s="24"/>
      <c r="X604" s="24"/>
      <c r="Y604" s="24"/>
      <c r="Z604" s="24"/>
      <c r="AA604" s="24"/>
      <c r="AB604" s="24"/>
      <c r="AC604" s="24"/>
      <c r="AD604" s="24"/>
      <c r="AE604" s="24"/>
      <c r="AF604" s="24"/>
      <c r="AG604" s="24"/>
      <c r="AH604" s="24"/>
      <c r="AI604" s="24"/>
    </row>
    <row r="605" spans="2:35" ht="49.5" customHeight="1" x14ac:dyDescent="0.25">
      <c r="B605" s="27" t="s">
        <v>1004</v>
      </c>
      <c r="C605" s="27" t="s">
        <v>1002</v>
      </c>
      <c r="D605" s="28" t="s">
        <v>1005</v>
      </c>
      <c r="E605" s="27" t="s">
        <v>0</v>
      </c>
      <c r="F605" s="134"/>
      <c r="G605" s="142"/>
      <c r="H605" s="134"/>
      <c r="I605" s="143">
        <v>1</v>
      </c>
      <c r="J605" s="137">
        <f t="shared" si="39"/>
        <v>0</v>
      </c>
      <c r="K605" s="138">
        <f t="shared" si="40"/>
        <v>0</v>
      </c>
      <c r="L605" s="139"/>
      <c r="M605" s="129">
        <f t="shared" si="37"/>
        <v>1</v>
      </c>
      <c r="N605" s="129">
        <f t="shared" si="38"/>
        <v>0</v>
      </c>
      <c r="O605" s="24"/>
      <c r="P605" s="24"/>
      <c r="Q605" s="24"/>
      <c r="R605" s="24"/>
      <c r="S605" s="24"/>
      <c r="T605" s="24"/>
      <c r="U605" s="24"/>
      <c r="V605" s="24"/>
      <c r="W605" s="24"/>
      <c r="X605" s="24"/>
      <c r="Y605" s="24"/>
      <c r="Z605" s="24"/>
      <c r="AA605" s="24"/>
      <c r="AB605" s="24"/>
      <c r="AC605" s="24"/>
      <c r="AD605" s="24"/>
      <c r="AE605" s="24"/>
      <c r="AF605" s="24"/>
      <c r="AG605" s="24"/>
      <c r="AH605" s="24"/>
      <c r="AI605" s="24"/>
    </row>
    <row r="606" spans="2:35" ht="49.5" customHeight="1" x14ac:dyDescent="0.25">
      <c r="B606" s="27" t="s">
        <v>1006</v>
      </c>
      <c r="C606" s="27" t="s">
        <v>1002</v>
      </c>
      <c r="D606" s="28" t="s">
        <v>1334</v>
      </c>
      <c r="E606" s="27" t="s">
        <v>0</v>
      </c>
      <c r="F606" s="134"/>
      <c r="G606" s="142"/>
      <c r="H606" s="134"/>
      <c r="I606" s="143">
        <v>1</v>
      </c>
      <c r="J606" s="137">
        <f t="shared" si="39"/>
        <v>0</v>
      </c>
      <c r="K606" s="138">
        <f t="shared" si="40"/>
        <v>0</v>
      </c>
      <c r="L606" s="139"/>
      <c r="M606" s="129">
        <f t="shared" si="37"/>
        <v>1</v>
      </c>
      <c r="N606" s="129">
        <f t="shared" si="38"/>
        <v>0</v>
      </c>
      <c r="O606" s="24"/>
      <c r="P606" s="24"/>
      <c r="Q606" s="24"/>
      <c r="R606" s="24"/>
      <c r="S606" s="24"/>
      <c r="T606" s="24"/>
      <c r="U606" s="24"/>
      <c r="V606" s="24"/>
      <c r="W606" s="24"/>
      <c r="X606" s="24"/>
      <c r="Y606" s="24"/>
      <c r="Z606" s="24"/>
      <c r="AA606" s="24"/>
      <c r="AB606" s="24"/>
      <c r="AC606" s="24"/>
      <c r="AD606" s="24"/>
      <c r="AE606" s="24"/>
      <c r="AF606" s="24"/>
      <c r="AG606" s="24"/>
      <c r="AH606" s="24"/>
      <c r="AI606" s="24"/>
    </row>
    <row r="607" spans="2:35" ht="49.5" customHeight="1" x14ac:dyDescent="0.25">
      <c r="B607" s="27" t="s">
        <v>1007</v>
      </c>
      <c r="C607" s="27" t="s">
        <v>1002</v>
      </c>
      <c r="D607" s="28" t="s">
        <v>1008</v>
      </c>
      <c r="E607" s="27" t="s">
        <v>0</v>
      </c>
      <c r="F607" s="134"/>
      <c r="G607" s="142"/>
      <c r="H607" s="134"/>
      <c r="I607" s="143">
        <v>1</v>
      </c>
      <c r="J607" s="137">
        <f t="shared" si="39"/>
        <v>0</v>
      </c>
      <c r="K607" s="138">
        <f t="shared" si="40"/>
        <v>0</v>
      </c>
      <c r="L607" s="139"/>
      <c r="M607" s="129">
        <f t="shared" si="37"/>
        <v>1</v>
      </c>
      <c r="N607" s="129">
        <f t="shared" si="38"/>
        <v>0</v>
      </c>
      <c r="O607" s="24"/>
      <c r="P607" s="24"/>
      <c r="Q607" s="24"/>
      <c r="R607" s="24"/>
      <c r="S607" s="24"/>
      <c r="T607" s="24"/>
      <c r="U607" s="24"/>
      <c r="V607" s="24"/>
      <c r="W607" s="24"/>
      <c r="X607" s="24"/>
      <c r="Y607" s="24"/>
      <c r="Z607" s="24"/>
      <c r="AA607" s="24"/>
      <c r="AB607" s="24"/>
      <c r="AC607" s="24"/>
      <c r="AD607" s="24"/>
      <c r="AE607" s="24"/>
      <c r="AF607" s="24"/>
      <c r="AG607" s="24"/>
      <c r="AH607" s="24"/>
      <c r="AI607" s="24"/>
    </row>
    <row r="608" spans="2:35" ht="49.5" customHeight="1" x14ac:dyDescent="0.25">
      <c r="B608" s="27" t="s">
        <v>1009</v>
      </c>
      <c r="C608" s="27" t="s">
        <v>1002</v>
      </c>
      <c r="D608" s="28" t="s">
        <v>1010</v>
      </c>
      <c r="E608" s="27" t="s">
        <v>0</v>
      </c>
      <c r="F608" s="134"/>
      <c r="G608" s="142"/>
      <c r="H608" s="134"/>
      <c r="I608" s="143">
        <v>1</v>
      </c>
      <c r="J608" s="137">
        <f t="shared" si="39"/>
        <v>0</v>
      </c>
      <c r="K608" s="138">
        <f t="shared" si="40"/>
        <v>0</v>
      </c>
      <c r="L608" s="139"/>
      <c r="M608" s="129">
        <f t="shared" si="37"/>
        <v>1</v>
      </c>
      <c r="N608" s="129">
        <f t="shared" si="38"/>
        <v>0</v>
      </c>
      <c r="O608" s="24"/>
      <c r="P608" s="24"/>
      <c r="Q608" s="24"/>
      <c r="R608" s="24"/>
      <c r="S608" s="24"/>
      <c r="T608" s="24"/>
      <c r="U608" s="24"/>
      <c r="V608" s="24"/>
      <c r="W608" s="24"/>
      <c r="X608" s="24"/>
      <c r="Y608" s="24"/>
      <c r="Z608" s="24"/>
      <c r="AA608" s="24"/>
      <c r="AB608" s="24"/>
      <c r="AC608" s="24"/>
      <c r="AD608" s="24"/>
      <c r="AE608" s="24"/>
      <c r="AF608" s="24"/>
      <c r="AG608" s="24"/>
      <c r="AH608" s="24"/>
      <c r="AI608" s="24"/>
    </row>
    <row r="609" spans="2:35" ht="49.5" customHeight="1" x14ac:dyDescent="0.25">
      <c r="B609" s="27" t="s">
        <v>1011</v>
      </c>
      <c r="C609" s="27" t="s">
        <v>1002</v>
      </c>
      <c r="D609" s="28" t="s">
        <v>1012</v>
      </c>
      <c r="E609" s="27" t="s">
        <v>0</v>
      </c>
      <c r="F609" s="134"/>
      <c r="G609" s="142"/>
      <c r="H609" s="134"/>
      <c r="I609" s="143">
        <v>1</v>
      </c>
      <c r="J609" s="137">
        <f t="shared" si="39"/>
        <v>0</v>
      </c>
      <c r="K609" s="138">
        <f t="shared" si="40"/>
        <v>0</v>
      </c>
      <c r="L609" s="139"/>
      <c r="M609" s="129">
        <f t="shared" si="37"/>
        <v>1</v>
      </c>
      <c r="N609" s="129">
        <f t="shared" si="38"/>
        <v>0</v>
      </c>
      <c r="O609" s="24"/>
      <c r="P609" s="24"/>
      <c r="Q609" s="24"/>
      <c r="R609" s="24"/>
      <c r="S609" s="24"/>
      <c r="T609" s="24"/>
      <c r="U609" s="24"/>
      <c r="V609" s="24"/>
      <c r="W609" s="24"/>
      <c r="X609" s="24"/>
      <c r="Y609" s="24"/>
      <c r="Z609" s="24"/>
      <c r="AA609" s="24"/>
      <c r="AB609" s="24"/>
      <c r="AC609" s="24"/>
      <c r="AD609" s="24"/>
      <c r="AE609" s="24"/>
      <c r="AF609" s="24"/>
      <c r="AG609" s="24"/>
      <c r="AH609" s="24"/>
      <c r="AI609" s="24"/>
    </row>
    <row r="610" spans="2:35" ht="49.5" customHeight="1" x14ac:dyDescent="0.25">
      <c r="B610" s="27" t="s">
        <v>1013</v>
      </c>
      <c r="C610" s="27" t="s">
        <v>1002</v>
      </c>
      <c r="D610" s="28" t="s">
        <v>1014</v>
      </c>
      <c r="E610" s="27" t="s">
        <v>0</v>
      </c>
      <c r="F610" s="134"/>
      <c r="G610" s="142"/>
      <c r="H610" s="134"/>
      <c r="I610" s="143">
        <v>1</v>
      </c>
      <c r="J610" s="137">
        <f t="shared" si="39"/>
        <v>0</v>
      </c>
      <c r="K610" s="138">
        <f t="shared" si="40"/>
        <v>0</v>
      </c>
      <c r="L610" s="139"/>
      <c r="M610" s="129">
        <f t="shared" si="37"/>
        <v>1</v>
      </c>
      <c r="N610" s="129">
        <f t="shared" si="38"/>
        <v>0</v>
      </c>
      <c r="O610" s="24"/>
      <c r="P610" s="24"/>
      <c r="Q610" s="24"/>
      <c r="R610" s="24"/>
      <c r="S610" s="24"/>
      <c r="T610" s="24"/>
      <c r="U610" s="24"/>
      <c r="V610" s="24"/>
      <c r="W610" s="24"/>
      <c r="X610" s="24"/>
      <c r="Y610" s="24"/>
      <c r="Z610" s="24"/>
      <c r="AA610" s="24"/>
      <c r="AB610" s="24"/>
      <c r="AC610" s="24"/>
      <c r="AD610" s="24"/>
      <c r="AE610" s="24"/>
      <c r="AF610" s="24"/>
      <c r="AG610" s="24"/>
      <c r="AH610" s="24"/>
      <c r="AI610" s="24"/>
    </row>
    <row r="611" spans="2:35" ht="49.5" customHeight="1" x14ac:dyDescent="0.25">
      <c r="B611" s="27" t="s">
        <v>1015</v>
      </c>
      <c r="C611" s="27" t="s">
        <v>1002</v>
      </c>
      <c r="D611" s="28" t="s">
        <v>1016</v>
      </c>
      <c r="E611" s="27" t="s">
        <v>1377</v>
      </c>
      <c r="F611" s="134"/>
      <c r="G611" s="174">
        <v>3.6064610866372981</v>
      </c>
      <c r="H611" s="134"/>
      <c r="I611" s="143">
        <v>1</v>
      </c>
      <c r="J611" s="137">
        <f t="shared" si="39"/>
        <v>0</v>
      </c>
      <c r="K611" s="138">
        <f t="shared" si="40"/>
        <v>0</v>
      </c>
      <c r="L611" s="139"/>
      <c r="M611" s="141">
        <f>IF(OR(F611="Ja",F611="Nej"),0,1)</f>
        <v>1</v>
      </c>
      <c r="N611" s="129">
        <f t="shared" si="38"/>
        <v>0</v>
      </c>
      <c r="O611" s="24"/>
      <c r="P611" s="24"/>
      <c r="Q611" s="24"/>
      <c r="R611" s="24"/>
      <c r="S611" s="24"/>
      <c r="T611" s="24"/>
      <c r="U611" s="24"/>
      <c r="V611" s="24"/>
      <c r="W611" s="24"/>
      <c r="X611" s="24"/>
      <c r="Y611" s="24"/>
      <c r="Z611" s="24"/>
      <c r="AA611" s="24"/>
      <c r="AB611" s="24"/>
      <c r="AC611" s="24"/>
      <c r="AD611" s="24"/>
      <c r="AE611" s="24"/>
      <c r="AF611" s="24"/>
      <c r="AG611" s="24"/>
      <c r="AH611" s="24"/>
      <c r="AI611" s="24"/>
    </row>
    <row r="612" spans="2:35" ht="49.5" customHeight="1" x14ac:dyDescent="0.25">
      <c r="B612" s="27" t="s">
        <v>1017</v>
      </c>
      <c r="C612" s="27" t="s">
        <v>1002</v>
      </c>
      <c r="D612" s="28" t="s">
        <v>1018</v>
      </c>
      <c r="E612" s="27" t="s">
        <v>0</v>
      </c>
      <c r="F612" s="134"/>
      <c r="G612" s="142"/>
      <c r="H612" s="134"/>
      <c r="I612" s="143">
        <v>1</v>
      </c>
      <c r="J612" s="137">
        <f t="shared" si="39"/>
        <v>0</v>
      </c>
      <c r="K612" s="138">
        <f t="shared" si="40"/>
        <v>0</v>
      </c>
      <c r="L612" s="139"/>
      <c r="M612" s="129">
        <f t="shared" si="37"/>
        <v>1</v>
      </c>
      <c r="N612" s="129">
        <f t="shared" si="38"/>
        <v>0</v>
      </c>
      <c r="O612" s="24"/>
      <c r="P612" s="24"/>
      <c r="Q612" s="24"/>
      <c r="R612" s="24"/>
      <c r="S612" s="24"/>
      <c r="T612" s="24"/>
      <c r="U612" s="24"/>
      <c r="V612" s="24"/>
      <c r="W612" s="24"/>
      <c r="X612" s="24"/>
      <c r="Y612" s="24"/>
      <c r="Z612" s="24"/>
      <c r="AA612" s="24"/>
      <c r="AB612" s="24"/>
      <c r="AC612" s="24"/>
      <c r="AD612" s="24"/>
      <c r="AE612" s="24"/>
      <c r="AF612" s="24"/>
      <c r="AG612" s="24"/>
      <c r="AH612" s="24"/>
      <c r="AI612" s="24"/>
    </row>
    <row r="613" spans="2:35" ht="49.5" customHeight="1" x14ac:dyDescent="0.25">
      <c r="B613" s="27" t="s">
        <v>1019</v>
      </c>
      <c r="C613" s="27" t="s">
        <v>1002</v>
      </c>
      <c r="D613" s="181" t="s">
        <v>1102</v>
      </c>
      <c r="E613" s="27" t="s">
        <v>0</v>
      </c>
      <c r="F613" s="134"/>
      <c r="G613" s="142"/>
      <c r="H613" s="134"/>
      <c r="I613" s="143">
        <v>1</v>
      </c>
      <c r="J613" s="137">
        <f t="shared" si="39"/>
        <v>0</v>
      </c>
      <c r="K613" s="138">
        <f t="shared" si="40"/>
        <v>0</v>
      </c>
      <c r="L613" s="139"/>
      <c r="M613" s="129">
        <f t="shared" si="37"/>
        <v>1</v>
      </c>
      <c r="N613" s="129">
        <f t="shared" si="38"/>
        <v>0</v>
      </c>
      <c r="O613" s="24"/>
      <c r="P613" s="24"/>
      <c r="Q613" s="24"/>
      <c r="R613" s="24"/>
      <c r="S613" s="24"/>
      <c r="T613" s="24"/>
      <c r="U613" s="24"/>
      <c r="V613" s="24"/>
      <c r="W613" s="24"/>
      <c r="X613" s="24"/>
      <c r="Y613" s="24"/>
      <c r="Z613" s="24"/>
      <c r="AA613" s="24"/>
      <c r="AB613" s="24"/>
      <c r="AC613" s="24"/>
      <c r="AD613" s="24"/>
      <c r="AE613" s="24"/>
      <c r="AF613" s="24"/>
      <c r="AG613" s="24"/>
      <c r="AH613" s="24"/>
      <c r="AI613" s="24"/>
    </row>
    <row r="614" spans="2:35" ht="49.5" customHeight="1" x14ac:dyDescent="0.25">
      <c r="B614" s="27" t="s">
        <v>1020</v>
      </c>
      <c r="C614" s="27" t="s">
        <v>1002</v>
      </c>
      <c r="D614" s="28" t="s">
        <v>1021</v>
      </c>
      <c r="E614" s="27" t="s">
        <v>0</v>
      </c>
      <c r="F614" s="134"/>
      <c r="G614" s="142"/>
      <c r="H614" s="134"/>
      <c r="I614" s="143">
        <v>1</v>
      </c>
      <c r="J614" s="137">
        <f t="shared" si="39"/>
        <v>0</v>
      </c>
      <c r="K614" s="138">
        <f t="shared" si="40"/>
        <v>0</v>
      </c>
      <c r="L614" s="139"/>
      <c r="M614" s="129">
        <f t="shared" si="37"/>
        <v>1</v>
      </c>
      <c r="N614" s="129">
        <f t="shared" si="38"/>
        <v>0</v>
      </c>
      <c r="O614" s="24"/>
      <c r="P614" s="24"/>
      <c r="Q614" s="24"/>
      <c r="R614" s="24"/>
      <c r="S614" s="24"/>
      <c r="T614" s="24"/>
      <c r="U614" s="24"/>
      <c r="V614" s="24"/>
      <c r="W614" s="24"/>
      <c r="X614" s="24"/>
      <c r="Y614" s="24"/>
      <c r="Z614" s="24"/>
      <c r="AA614" s="24"/>
      <c r="AB614" s="24"/>
      <c r="AC614" s="24"/>
      <c r="AD614" s="24"/>
      <c r="AE614" s="24"/>
      <c r="AF614" s="24"/>
      <c r="AG614" s="24"/>
      <c r="AH614" s="24"/>
      <c r="AI614" s="24"/>
    </row>
    <row r="615" spans="2:35" ht="49.5" customHeight="1" x14ac:dyDescent="0.25">
      <c r="B615" s="27" t="s">
        <v>1022</v>
      </c>
      <c r="C615" s="27" t="s">
        <v>1002</v>
      </c>
      <c r="D615" s="28" t="s">
        <v>1023</v>
      </c>
      <c r="E615" s="27" t="s">
        <v>0</v>
      </c>
      <c r="F615" s="134"/>
      <c r="G615" s="142"/>
      <c r="H615" s="134"/>
      <c r="I615" s="143">
        <v>1</v>
      </c>
      <c r="J615" s="137">
        <f t="shared" si="39"/>
        <v>0</v>
      </c>
      <c r="K615" s="138">
        <f t="shared" si="40"/>
        <v>0</v>
      </c>
      <c r="L615" s="139"/>
      <c r="M615" s="129">
        <f t="shared" si="37"/>
        <v>1</v>
      </c>
      <c r="N615" s="129">
        <f t="shared" si="38"/>
        <v>0</v>
      </c>
      <c r="O615" s="24"/>
      <c r="P615" s="24"/>
      <c r="Q615" s="24"/>
      <c r="R615" s="24"/>
      <c r="S615" s="24"/>
      <c r="T615" s="24"/>
      <c r="U615" s="24"/>
      <c r="V615" s="24"/>
      <c r="W615" s="24"/>
      <c r="X615" s="24"/>
      <c r="Y615" s="24"/>
      <c r="Z615" s="24"/>
      <c r="AA615" s="24"/>
      <c r="AB615" s="24"/>
      <c r="AC615" s="24"/>
      <c r="AD615" s="24"/>
      <c r="AE615" s="24"/>
      <c r="AF615" s="24"/>
      <c r="AG615" s="24"/>
      <c r="AH615" s="24"/>
      <c r="AI615" s="24"/>
    </row>
    <row r="616" spans="2:35" ht="49.5" customHeight="1" x14ac:dyDescent="0.25">
      <c r="B616" s="27" t="s">
        <v>1024</v>
      </c>
      <c r="C616" s="27" t="s">
        <v>1002</v>
      </c>
      <c r="D616" s="28" t="s">
        <v>1025</v>
      </c>
      <c r="E616" s="27" t="s">
        <v>0</v>
      </c>
      <c r="F616" s="134"/>
      <c r="G616" s="142"/>
      <c r="H616" s="134"/>
      <c r="I616" s="143">
        <v>1</v>
      </c>
      <c r="J616" s="137">
        <f t="shared" si="39"/>
        <v>0</v>
      </c>
      <c r="K616" s="138">
        <f t="shared" si="40"/>
        <v>0</v>
      </c>
      <c r="L616" s="139"/>
      <c r="M616" s="129">
        <f t="shared" si="37"/>
        <v>1</v>
      </c>
      <c r="N616" s="129">
        <f t="shared" si="38"/>
        <v>0</v>
      </c>
      <c r="O616" s="24"/>
      <c r="P616" s="24"/>
      <c r="Q616" s="24"/>
      <c r="R616" s="24"/>
      <c r="S616" s="24"/>
      <c r="T616" s="24"/>
      <c r="U616" s="24"/>
      <c r="V616" s="24"/>
      <c r="W616" s="24"/>
      <c r="X616" s="24"/>
      <c r="Y616" s="24"/>
      <c r="Z616" s="24"/>
      <c r="AA616" s="24"/>
      <c r="AB616" s="24"/>
      <c r="AC616" s="24"/>
      <c r="AD616" s="24"/>
      <c r="AE616" s="24"/>
      <c r="AF616" s="24"/>
      <c r="AG616" s="24"/>
      <c r="AH616" s="24"/>
      <c r="AI616" s="24"/>
    </row>
    <row r="617" spans="2:35" ht="49.5" customHeight="1" x14ac:dyDescent="0.25">
      <c r="B617" s="27" t="s">
        <v>1026</v>
      </c>
      <c r="C617" s="27" t="s">
        <v>1002</v>
      </c>
      <c r="D617" s="28" t="s">
        <v>1027</v>
      </c>
      <c r="E617" s="27" t="s">
        <v>1377</v>
      </c>
      <c r="F617" s="134"/>
      <c r="G617" s="174">
        <v>3.6064610866372981</v>
      </c>
      <c r="H617" s="134"/>
      <c r="I617" s="143">
        <v>1</v>
      </c>
      <c r="J617" s="137">
        <f t="shared" si="39"/>
        <v>0</v>
      </c>
      <c r="K617" s="138">
        <f t="shared" si="40"/>
        <v>0</v>
      </c>
      <c r="L617" s="139"/>
      <c r="M617" s="141">
        <f>IF(OR(F617="Ja",F617="Nej"),0,1)</f>
        <v>1</v>
      </c>
      <c r="N617" s="129">
        <f t="shared" si="38"/>
        <v>0</v>
      </c>
      <c r="O617" s="24"/>
      <c r="P617" s="24"/>
      <c r="Q617" s="24"/>
      <c r="R617" s="24"/>
      <c r="S617" s="24"/>
      <c r="T617" s="24"/>
      <c r="U617" s="24"/>
      <c r="V617" s="24"/>
      <c r="W617" s="24"/>
      <c r="X617" s="24"/>
      <c r="Y617" s="24"/>
      <c r="Z617" s="24"/>
      <c r="AA617" s="24"/>
      <c r="AB617" s="24"/>
      <c r="AC617" s="24"/>
      <c r="AD617" s="24"/>
      <c r="AE617" s="24"/>
      <c r="AF617" s="24"/>
      <c r="AG617" s="24"/>
      <c r="AH617" s="24"/>
      <c r="AI617" s="24"/>
    </row>
    <row r="618" spans="2:35" ht="49.5" customHeight="1" x14ac:dyDescent="0.25">
      <c r="B618" s="27" t="s">
        <v>1028</v>
      </c>
      <c r="C618" s="27" t="s">
        <v>1002</v>
      </c>
      <c r="D618" s="28" t="s">
        <v>1029</v>
      </c>
      <c r="E618" s="27" t="s">
        <v>1377</v>
      </c>
      <c r="F618" s="134"/>
      <c r="G618" s="174">
        <v>3.6064610866372981</v>
      </c>
      <c r="H618" s="134"/>
      <c r="I618" s="143">
        <v>1</v>
      </c>
      <c r="J618" s="137">
        <f t="shared" si="39"/>
        <v>0</v>
      </c>
      <c r="K618" s="138">
        <f t="shared" si="40"/>
        <v>0</v>
      </c>
      <c r="L618" s="139"/>
      <c r="M618" s="141">
        <f>IF(OR(F618="Ja",F618="Nej"),0,1)</f>
        <v>1</v>
      </c>
      <c r="N618" s="129">
        <f t="shared" si="38"/>
        <v>0</v>
      </c>
      <c r="O618" s="24"/>
      <c r="P618" s="24"/>
      <c r="Q618" s="24"/>
      <c r="R618" s="24"/>
      <c r="S618" s="24"/>
      <c r="T618" s="24"/>
      <c r="U618" s="24"/>
      <c r="V618" s="24"/>
      <c r="W618" s="24"/>
      <c r="X618" s="24"/>
      <c r="Y618" s="24"/>
      <c r="Z618" s="24"/>
      <c r="AA618" s="24"/>
      <c r="AB618" s="24"/>
      <c r="AC618" s="24"/>
      <c r="AD618" s="24"/>
      <c r="AE618" s="24"/>
      <c r="AF618" s="24"/>
      <c r="AG618" s="24"/>
      <c r="AH618" s="24"/>
      <c r="AI618" s="24"/>
    </row>
    <row r="619" spans="2:35" ht="49.5" customHeight="1" x14ac:dyDescent="0.25">
      <c r="B619" s="27" t="s">
        <v>1030</v>
      </c>
      <c r="C619" s="27" t="s">
        <v>1002</v>
      </c>
      <c r="D619" s="28" t="s">
        <v>1031</v>
      </c>
      <c r="E619" s="27" t="s">
        <v>0</v>
      </c>
      <c r="F619" s="134"/>
      <c r="G619" s="142"/>
      <c r="H619" s="134"/>
      <c r="I619" s="143">
        <v>1</v>
      </c>
      <c r="J619" s="137">
        <f t="shared" si="39"/>
        <v>0</v>
      </c>
      <c r="K619" s="138">
        <f t="shared" si="40"/>
        <v>0</v>
      </c>
      <c r="L619" s="139"/>
      <c r="M619" s="129">
        <f t="shared" si="37"/>
        <v>1</v>
      </c>
      <c r="N619" s="129">
        <f t="shared" si="38"/>
        <v>0</v>
      </c>
      <c r="O619" s="24"/>
      <c r="P619" s="24"/>
      <c r="Q619" s="24"/>
      <c r="R619" s="24"/>
      <c r="S619" s="24"/>
      <c r="T619" s="24"/>
      <c r="U619" s="24"/>
      <c r="V619" s="24"/>
      <c r="W619" s="24"/>
      <c r="X619" s="24"/>
      <c r="Y619" s="24"/>
      <c r="Z619" s="24"/>
      <c r="AA619" s="24"/>
      <c r="AB619" s="24"/>
      <c r="AC619" s="24"/>
      <c r="AD619" s="24"/>
      <c r="AE619" s="24"/>
      <c r="AF619" s="24"/>
      <c r="AG619" s="24"/>
      <c r="AH619" s="24"/>
      <c r="AI619" s="24"/>
    </row>
    <row r="620" spans="2:35" ht="49.5" customHeight="1" x14ac:dyDescent="0.25">
      <c r="B620" s="29" t="s">
        <v>1032</v>
      </c>
      <c r="C620" s="29" t="s">
        <v>1002</v>
      </c>
      <c r="D620" s="30" t="s">
        <v>1033</v>
      </c>
      <c r="E620" s="29" t="s">
        <v>0</v>
      </c>
      <c r="F620" s="134"/>
      <c r="G620" s="164"/>
      <c r="H620" s="134"/>
      <c r="I620" s="145">
        <v>1</v>
      </c>
      <c r="J620" s="146">
        <f t="shared" si="39"/>
        <v>0</v>
      </c>
      <c r="K620" s="147">
        <f t="shared" si="40"/>
        <v>0</v>
      </c>
      <c r="L620" s="139"/>
      <c r="M620" s="129">
        <f t="shared" si="37"/>
        <v>1</v>
      </c>
      <c r="N620" s="129">
        <f t="shared" si="38"/>
        <v>0</v>
      </c>
      <c r="O620" s="24"/>
      <c r="P620" s="24"/>
      <c r="Q620" s="24"/>
      <c r="R620" s="24"/>
      <c r="S620" s="24"/>
      <c r="T620" s="24"/>
      <c r="U620" s="24"/>
      <c r="V620" s="24"/>
      <c r="W620" s="24"/>
      <c r="X620" s="24"/>
      <c r="Y620" s="24"/>
      <c r="Z620" s="24"/>
      <c r="AA620" s="24"/>
      <c r="AB620" s="24"/>
      <c r="AC620" s="24"/>
      <c r="AD620" s="24"/>
      <c r="AE620" s="24"/>
      <c r="AF620" s="24"/>
      <c r="AG620" s="24"/>
      <c r="AH620" s="24"/>
      <c r="AI620" s="24"/>
    </row>
    <row r="621" spans="2:35" ht="56.25" customHeight="1" x14ac:dyDescent="0.25">
      <c r="B621" s="458" t="s">
        <v>1034</v>
      </c>
      <c r="C621" s="458"/>
      <c r="D621" s="458" t="s">
        <v>1035</v>
      </c>
      <c r="E621" s="458"/>
      <c r="F621" s="458"/>
      <c r="G621" s="458"/>
      <c r="H621" s="458"/>
      <c r="I621" s="458"/>
      <c r="J621" s="176" t="s">
        <v>1277</v>
      </c>
      <c r="K621" s="176" t="s">
        <v>1277</v>
      </c>
      <c r="L621" s="139"/>
      <c r="M621" s="129"/>
      <c r="N621" s="129"/>
      <c r="O621" s="24"/>
      <c r="P621" s="24"/>
      <c r="Q621" s="24"/>
      <c r="R621" s="24"/>
      <c r="S621" s="24"/>
      <c r="T621" s="24"/>
      <c r="U621" s="24"/>
      <c r="V621" s="24"/>
      <c r="W621" s="24"/>
      <c r="X621" s="24"/>
      <c r="Y621" s="24"/>
      <c r="Z621" s="24"/>
      <c r="AA621" s="24"/>
      <c r="AB621" s="24"/>
      <c r="AC621" s="24"/>
      <c r="AD621" s="24"/>
      <c r="AE621" s="24"/>
      <c r="AF621" s="24"/>
      <c r="AG621" s="24"/>
      <c r="AH621" s="24"/>
      <c r="AI621" s="24"/>
    </row>
    <row r="622" spans="2:35" ht="21.95" customHeight="1" thickBot="1" x14ac:dyDescent="0.3">
      <c r="B622" s="467" t="s">
        <v>1036</v>
      </c>
      <c r="C622" s="457"/>
      <c r="D622" s="457"/>
      <c r="E622" s="468"/>
      <c r="F622" s="182"/>
      <c r="G622" s="161"/>
      <c r="H622" s="182"/>
      <c r="I622" s="161"/>
      <c r="J622" s="165" t="s">
        <v>1277</v>
      </c>
      <c r="K622" s="166" t="s">
        <v>1277</v>
      </c>
      <c r="L622" s="139"/>
      <c r="M622" s="129"/>
      <c r="N622" s="129"/>
      <c r="O622" s="24"/>
      <c r="P622" s="24"/>
      <c r="Q622" s="24"/>
      <c r="R622" s="24"/>
      <c r="S622" s="24"/>
      <c r="T622" s="24"/>
      <c r="U622" s="24"/>
      <c r="V622" s="24"/>
      <c r="W622" s="24"/>
      <c r="X622" s="24"/>
      <c r="Y622" s="24"/>
      <c r="Z622" s="24"/>
      <c r="AA622" s="24"/>
      <c r="AB622" s="24"/>
      <c r="AC622" s="24"/>
      <c r="AD622" s="24"/>
      <c r="AE622" s="24"/>
      <c r="AF622" s="24"/>
      <c r="AG622" s="24"/>
      <c r="AH622" s="24"/>
      <c r="AI622" s="24"/>
    </row>
    <row r="623" spans="2:35" ht="49.5" customHeight="1" x14ac:dyDescent="0.25">
      <c r="B623" s="27" t="s">
        <v>1037</v>
      </c>
      <c r="C623" s="27" t="s">
        <v>1038</v>
      </c>
      <c r="D623" s="28" t="s">
        <v>1039</v>
      </c>
      <c r="E623" s="27" t="s">
        <v>0</v>
      </c>
      <c r="F623" s="134"/>
      <c r="G623" s="142"/>
      <c r="H623" s="134"/>
      <c r="I623" s="143">
        <v>1</v>
      </c>
      <c r="J623" s="137">
        <f t="shared" si="39"/>
        <v>0</v>
      </c>
      <c r="K623" s="138">
        <f t="shared" si="40"/>
        <v>0</v>
      </c>
      <c r="L623" s="139"/>
      <c r="M623" s="129">
        <f t="shared" si="37"/>
        <v>1</v>
      </c>
      <c r="N623" s="129">
        <f t="shared" si="38"/>
        <v>0</v>
      </c>
      <c r="O623" s="24"/>
      <c r="P623" s="24"/>
      <c r="Q623" s="24"/>
      <c r="R623" s="24"/>
      <c r="S623" s="24"/>
      <c r="T623" s="24"/>
      <c r="U623" s="24"/>
      <c r="V623" s="24"/>
      <c r="W623" s="24"/>
      <c r="X623" s="24"/>
      <c r="Y623" s="24"/>
      <c r="Z623" s="24"/>
      <c r="AA623" s="24"/>
      <c r="AB623" s="24"/>
      <c r="AC623" s="24"/>
      <c r="AD623" s="24"/>
      <c r="AE623" s="24"/>
      <c r="AF623" s="24"/>
      <c r="AG623" s="24"/>
      <c r="AH623" s="24"/>
      <c r="AI623" s="24"/>
    </row>
    <row r="624" spans="2:35" ht="49.5" customHeight="1" x14ac:dyDescent="0.25">
      <c r="B624" s="27" t="s">
        <v>1040</v>
      </c>
      <c r="C624" s="27" t="s">
        <v>1038</v>
      </c>
      <c r="D624" s="28" t="s">
        <v>1041</v>
      </c>
      <c r="E624" s="27" t="s">
        <v>0</v>
      </c>
      <c r="F624" s="134"/>
      <c r="G624" s="142"/>
      <c r="H624" s="134"/>
      <c r="I624" s="143">
        <v>1</v>
      </c>
      <c r="J624" s="137">
        <f t="shared" si="39"/>
        <v>0</v>
      </c>
      <c r="K624" s="138">
        <f t="shared" si="40"/>
        <v>0</v>
      </c>
      <c r="L624" s="139"/>
      <c r="M624" s="129">
        <f t="shared" si="37"/>
        <v>1</v>
      </c>
      <c r="N624" s="129">
        <f t="shared" si="38"/>
        <v>0</v>
      </c>
      <c r="O624" s="24"/>
      <c r="P624" s="24"/>
      <c r="Q624" s="24"/>
      <c r="R624" s="24"/>
      <c r="S624" s="24"/>
      <c r="T624" s="24"/>
      <c r="U624" s="24"/>
      <c r="V624" s="24"/>
      <c r="W624" s="24"/>
      <c r="X624" s="24"/>
      <c r="Y624" s="24"/>
      <c r="Z624" s="24"/>
      <c r="AA624" s="24"/>
      <c r="AB624" s="24"/>
      <c r="AC624" s="24"/>
      <c r="AD624" s="24"/>
      <c r="AE624" s="24"/>
      <c r="AF624" s="24"/>
      <c r="AG624" s="24"/>
      <c r="AH624" s="24"/>
      <c r="AI624" s="24"/>
    </row>
    <row r="625" spans="2:35" ht="49.5" customHeight="1" x14ac:dyDescent="0.25">
      <c r="B625" s="27" t="s">
        <v>1042</v>
      </c>
      <c r="C625" s="27" t="s">
        <v>1038</v>
      </c>
      <c r="D625" s="28" t="s">
        <v>1043</v>
      </c>
      <c r="E625" s="27" t="s">
        <v>0</v>
      </c>
      <c r="F625" s="134"/>
      <c r="G625" s="142"/>
      <c r="H625" s="134"/>
      <c r="I625" s="143">
        <v>1</v>
      </c>
      <c r="J625" s="137">
        <f t="shared" si="39"/>
        <v>0</v>
      </c>
      <c r="K625" s="138">
        <f t="shared" si="40"/>
        <v>0</v>
      </c>
      <c r="L625" s="139"/>
      <c r="M625" s="129">
        <f t="shared" si="37"/>
        <v>1</v>
      </c>
      <c r="N625" s="129">
        <f t="shared" si="38"/>
        <v>0</v>
      </c>
      <c r="O625" s="24"/>
      <c r="P625" s="24"/>
      <c r="Q625" s="24"/>
      <c r="R625" s="24"/>
      <c r="S625" s="24"/>
      <c r="T625" s="24"/>
      <c r="U625" s="24"/>
      <c r="V625" s="24"/>
      <c r="W625" s="24"/>
      <c r="X625" s="24"/>
      <c r="Y625" s="24"/>
      <c r="Z625" s="24"/>
      <c r="AA625" s="24"/>
      <c r="AB625" s="24"/>
      <c r="AC625" s="24"/>
      <c r="AD625" s="24"/>
      <c r="AE625" s="24"/>
      <c r="AF625" s="24"/>
      <c r="AG625" s="24"/>
      <c r="AH625" s="24"/>
      <c r="AI625" s="24"/>
    </row>
    <row r="626" spans="2:35" ht="49.5" customHeight="1" x14ac:dyDescent="0.25">
      <c r="B626" s="27" t="s">
        <v>1044</v>
      </c>
      <c r="C626" s="27" t="s">
        <v>1038</v>
      </c>
      <c r="D626" s="28" t="s">
        <v>1045</v>
      </c>
      <c r="E626" s="27" t="s">
        <v>0</v>
      </c>
      <c r="F626" s="134"/>
      <c r="G626" s="142"/>
      <c r="H626" s="134"/>
      <c r="I626" s="143">
        <v>1</v>
      </c>
      <c r="J626" s="137">
        <f t="shared" si="39"/>
        <v>0</v>
      </c>
      <c r="K626" s="138">
        <f t="shared" si="40"/>
        <v>0</v>
      </c>
      <c r="L626" s="139"/>
      <c r="M626" s="129">
        <f t="shared" si="37"/>
        <v>1</v>
      </c>
      <c r="N626" s="129">
        <f t="shared" si="38"/>
        <v>0</v>
      </c>
      <c r="O626" s="24"/>
      <c r="P626" s="24"/>
      <c r="Q626" s="24"/>
      <c r="R626" s="24"/>
      <c r="S626" s="24"/>
      <c r="T626" s="24"/>
      <c r="U626" s="24"/>
      <c r="V626" s="24"/>
      <c r="W626" s="24"/>
      <c r="X626" s="24"/>
      <c r="Y626" s="24"/>
      <c r="Z626" s="24"/>
      <c r="AA626" s="24"/>
      <c r="AB626" s="24"/>
      <c r="AC626" s="24"/>
      <c r="AD626" s="24"/>
      <c r="AE626" s="24"/>
      <c r="AF626" s="24"/>
      <c r="AG626" s="24"/>
      <c r="AH626" s="24"/>
      <c r="AI626" s="24"/>
    </row>
    <row r="627" spans="2:35" ht="49.5" customHeight="1" thickBot="1" x14ac:dyDescent="0.3">
      <c r="B627" s="29" t="s">
        <v>1046</v>
      </c>
      <c r="C627" s="29" t="s">
        <v>1038</v>
      </c>
      <c r="D627" s="30" t="s">
        <v>1047</v>
      </c>
      <c r="E627" s="29" t="s">
        <v>0</v>
      </c>
      <c r="F627" s="134"/>
      <c r="G627" s="164"/>
      <c r="H627" s="134"/>
      <c r="I627" s="145">
        <v>1</v>
      </c>
      <c r="J627" s="146">
        <f t="shared" si="39"/>
        <v>0</v>
      </c>
      <c r="K627" s="147">
        <f t="shared" si="40"/>
        <v>0</v>
      </c>
      <c r="L627" s="139"/>
      <c r="M627" s="129">
        <f t="shared" si="37"/>
        <v>1</v>
      </c>
      <c r="N627" s="129">
        <f t="shared" si="38"/>
        <v>0</v>
      </c>
      <c r="O627" s="24"/>
      <c r="P627" s="24"/>
      <c r="Q627" s="24"/>
      <c r="R627" s="24"/>
      <c r="S627" s="24"/>
      <c r="T627" s="24"/>
      <c r="U627" s="24"/>
      <c r="V627" s="24"/>
      <c r="W627" s="24"/>
      <c r="X627" s="24"/>
      <c r="Y627" s="24"/>
      <c r="Z627" s="24"/>
      <c r="AA627" s="24"/>
      <c r="AB627" s="24"/>
      <c r="AC627" s="24"/>
      <c r="AD627" s="24"/>
      <c r="AE627" s="24"/>
      <c r="AF627" s="24"/>
      <c r="AG627" s="24"/>
      <c r="AH627" s="24"/>
      <c r="AI627" s="24"/>
    </row>
    <row r="628" spans="2:35" ht="21.95" customHeight="1" thickBot="1" x14ac:dyDescent="0.3">
      <c r="B628" s="392" t="s">
        <v>1048</v>
      </c>
      <c r="C628" s="393"/>
      <c r="D628" s="393"/>
      <c r="E628" s="393"/>
      <c r="F628" s="110"/>
      <c r="G628" s="110"/>
      <c r="H628" s="110"/>
      <c r="I628" s="110"/>
      <c r="J628" s="259" t="s">
        <v>1277</v>
      </c>
      <c r="K628" s="111" t="s">
        <v>1277</v>
      </c>
      <c r="L628" s="139"/>
      <c r="M628" s="129"/>
      <c r="N628" s="129"/>
      <c r="O628" s="24"/>
      <c r="P628" s="24"/>
      <c r="Q628" s="24"/>
      <c r="R628" s="24"/>
      <c r="S628" s="24"/>
      <c r="T628" s="24"/>
      <c r="U628" s="24"/>
      <c r="V628" s="24"/>
      <c r="W628" s="24"/>
      <c r="X628" s="24"/>
      <c r="Y628" s="24"/>
      <c r="Z628" s="24"/>
      <c r="AA628" s="24"/>
      <c r="AB628" s="24"/>
      <c r="AC628" s="24"/>
      <c r="AD628" s="24"/>
      <c r="AE628" s="24"/>
      <c r="AF628" s="24"/>
      <c r="AG628" s="24"/>
      <c r="AH628" s="24"/>
      <c r="AI628" s="24"/>
    </row>
    <row r="629" spans="2:35" ht="49.5" customHeight="1" x14ac:dyDescent="0.25">
      <c r="B629" s="31" t="s">
        <v>1049</v>
      </c>
      <c r="C629" s="31" t="s">
        <v>1050</v>
      </c>
      <c r="D629" s="32" t="s">
        <v>1051</v>
      </c>
      <c r="E629" s="31" t="s">
        <v>0</v>
      </c>
      <c r="F629" s="134"/>
      <c r="G629" s="183"/>
      <c r="H629" s="134"/>
      <c r="I629" s="163">
        <v>1</v>
      </c>
      <c r="J629" s="154">
        <f t="shared" si="39"/>
        <v>0</v>
      </c>
      <c r="K629" s="155">
        <f t="shared" si="40"/>
        <v>0</v>
      </c>
      <c r="L629" s="139"/>
      <c r="M629" s="129">
        <f t="shared" si="37"/>
        <v>1</v>
      </c>
      <c r="N629" s="129">
        <f t="shared" si="38"/>
        <v>0</v>
      </c>
      <c r="O629" s="24"/>
      <c r="P629" s="24"/>
      <c r="Q629" s="24"/>
      <c r="R629" s="24"/>
      <c r="S629" s="24"/>
      <c r="T629" s="24"/>
      <c r="U629" s="24"/>
      <c r="V629" s="24"/>
      <c r="W629" s="24"/>
      <c r="X629" s="24"/>
      <c r="Y629" s="24"/>
      <c r="Z629" s="24"/>
      <c r="AA629" s="24"/>
      <c r="AB629" s="24"/>
      <c r="AC629" s="24"/>
      <c r="AD629" s="24"/>
      <c r="AE629" s="24"/>
      <c r="AF629" s="24"/>
      <c r="AG629" s="24"/>
      <c r="AH629" s="24"/>
      <c r="AI629" s="24"/>
    </row>
    <row r="630" spans="2:35" ht="49.5" customHeight="1" x14ac:dyDescent="0.25">
      <c r="B630" s="27" t="s">
        <v>1052</v>
      </c>
      <c r="C630" s="27" t="s">
        <v>1050</v>
      </c>
      <c r="D630" s="28" t="s">
        <v>1335</v>
      </c>
      <c r="E630" s="27" t="s">
        <v>0</v>
      </c>
      <c r="F630" s="134"/>
      <c r="G630" s="184"/>
      <c r="H630" s="134"/>
      <c r="I630" s="185">
        <v>1</v>
      </c>
      <c r="J630" s="137">
        <f t="shared" si="39"/>
        <v>0</v>
      </c>
      <c r="K630" s="138">
        <f t="shared" si="40"/>
        <v>0</v>
      </c>
      <c r="L630" s="139"/>
      <c r="M630" s="129">
        <f t="shared" si="37"/>
        <v>1</v>
      </c>
      <c r="N630" s="129">
        <f t="shared" si="38"/>
        <v>0</v>
      </c>
      <c r="O630" s="24"/>
      <c r="P630" s="24"/>
      <c r="Q630" s="24"/>
      <c r="R630" s="24"/>
      <c r="S630" s="24"/>
      <c r="T630" s="24"/>
      <c r="U630" s="24"/>
      <c r="V630" s="24"/>
      <c r="W630" s="24"/>
      <c r="X630" s="24"/>
      <c r="Y630" s="24"/>
      <c r="Z630" s="24"/>
      <c r="AA630" s="24"/>
      <c r="AB630" s="24"/>
      <c r="AC630" s="24"/>
      <c r="AD630" s="24"/>
      <c r="AE630" s="24"/>
      <c r="AF630" s="24"/>
      <c r="AG630" s="24"/>
      <c r="AH630" s="24"/>
      <c r="AI630" s="24"/>
    </row>
    <row r="631" spans="2:35" ht="49.5" customHeight="1" x14ac:dyDescent="0.25">
      <c r="B631" s="27" t="s">
        <v>1053</v>
      </c>
      <c r="C631" s="27" t="s">
        <v>1050</v>
      </c>
      <c r="D631" s="28" t="s">
        <v>1336</v>
      </c>
      <c r="E631" s="27" t="s">
        <v>0</v>
      </c>
      <c r="F631" s="134"/>
      <c r="G631" s="184"/>
      <c r="H631" s="134"/>
      <c r="I631" s="185">
        <v>1</v>
      </c>
      <c r="J631" s="137">
        <f t="shared" si="39"/>
        <v>0</v>
      </c>
      <c r="K631" s="138">
        <f t="shared" si="40"/>
        <v>0</v>
      </c>
      <c r="L631" s="139"/>
      <c r="M631" s="129">
        <f t="shared" si="37"/>
        <v>1</v>
      </c>
      <c r="N631" s="129">
        <f t="shared" si="38"/>
        <v>0</v>
      </c>
      <c r="O631" s="24"/>
      <c r="P631" s="24"/>
      <c r="Q631" s="24"/>
      <c r="R631" s="24"/>
      <c r="S631" s="24"/>
      <c r="T631" s="24"/>
      <c r="U631" s="24"/>
      <c r="V631" s="24"/>
      <c r="W631" s="24"/>
      <c r="X631" s="24"/>
      <c r="Y631" s="24"/>
      <c r="Z631" s="24"/>
      <c r="AA631" s="24"/>
      <c r="AB631" s="24"/>
      <c r="AC631" s="24"/>
      <c r="AD631" s="24"/>
      <c r="AE631" s="24"/>
      <c r="AF631" s="24"/>
      <c r="AG631" s="24"/>
      <c r="AH631" s="24"/>
      <c r="AI631" s="24"/>
    </row>
    <row r="632" spans="2:35" ht="49.5" customHeight="1" x14ac:dyDescent="0.25">
      <c r="B632" s="27" t="s">
        <v>1054</v>
      </c>
      <c r="C632" s="27" t="s">
        <v>1050</v>
      </c>
      <c r="D632" s="28" t="s">
        <v>1055</v>
      </c>
      <c r="E632" s="27" t="s">
        <v>0</v>
      </c>
      <c r="F632" s="134"/>
      <c r="G632" s="184"/>
      <c r="H632" s="134"/>
      <c r="I632" s="185">
        <v>1</v>
      </c>
      <c r="J632" s="137">
        <f t="shared" si="39"/>
        <v>0</v>
      </c>
      <c r="K632" s="138">
        <f t="shared" si="40"/>
        <v>0</v>
      </c>
      <c r="L632" s="139"/>
      <c r="M632" s="129">
        <f t="shared" si="37"/>
        <v>1</v>
      </c>
      <c r="N632" s="129">
        <f t="shared" si="38"/>
        <v>0</v>
      </c>
      <c r="O632" s="24"/>
      <c r="P632" s="24"/>
      <c r="Q632" s="24"/>
      <c r="R632" s="24"/>
      <c r="S632" s="24"/>
      <c r="T632" s="24"/>
      <c r="U632" s="24"/>
      <c r="V632" s="24"/>
      <c r="W632" s="24"/>
      <c r="X632" s="24"/>
      <c r="Y632" s="24"/>
      <c r="Z632" s="24"/>
      <c r="AA632" s="24"/>
      <c r="AB632" s="24"/>
      <c r="AC632" s="24"/>
      <c r="AD632" s="24"/>
      <c r="AE632" s="24"/>
      <c r="AF632" s="24"/>
      <c r="AG632" s="24"/>
      <c r="AH632" s="24"/>
      <c r="AI632" s="24"/>
    </row>
    <row r="633" spans="2:35" ht="49.5" customHeight="1" x14ac:dyDescent="0.25">
      <c r="B633" s="27" t="s">
        <v>1056</v>
      </c>
      <c r="C633" s="27" t="s">
        <v>1050</v>
      </c>
      <c r="D633" s="28" t="s">
        <v>1057</v>
      </c>
      <c r="E633" s="27" t="s">
        <v>0</v>
      </c>
      <c r="F633" s="134"/>
      <c r="G633" s="184"/>
      <c r="H633" s="134"/>
      <c r="I633" s="185">
        <v>1</v>
      </c>
      <c r="J633" s="137">
        <f t="shared" si="39"/>
        <v>0</v>
      </c>
      <c r="K633" s="138">
        <f t="shared" si="40"/>
        <v>0</v>
      </c>
      <c r="L633" s="139"/>
      <c r="M633" s="129">
        <f t="shared" si="37"/>
        <v>1</v>
      </c>
      <c r="N633" s="129">
        <f t="shared" si="38"/>
        <v>0</v>
      </c>
      <c r="O633" s="24"/>
      <c r="P633" s="24"/>
      <c r="Q633" s="24"/>
      <c r="R633" s="24"/>
      <c r="S633" s="24"/>
      <c r="T633" s="24"/>
      <c r="U633" s="24"/>
      <c r="V633" s="24"/>
      <c r="W633" s="24"/>
      <c r="X633" s="24"/>
      <c r="Y633" s="24"/>
      <c r="Z633" s="24"/>
      <c r="AA633" s="24"/>
      <c r="AB633" s="24"/>
      <c r="AC633" s="24"/>
      <c r="AD633" s="24"/>
      <c r="AE633" s="24"/>
      <c r="AF633" s="24"/>
      <c r="AG633" s="24"/>
      <c r="AH633" s="24"/>
      <c r="AI633" s="24"/>
    </row>
    <row r="634" spans="2:35" ht="49.5" customHeight="1" x14ac:dyDescent="0.25">
      <c r="B634" s="27" t="s">
        <v>1058</v>
      </c>
      <c r="C634" s="27" t="s">
        <v>1050</v>
      </c>
      <c r="D634" s="28" t="s">
        <v>1408</v>
      </c>
      <c r="E634" s="27" t="s">
        <v>0</v>
      </c>
      <c r="F634" s="134"/>
      <c r="G634" s="184"/>
      <c r="H634" s="134"/>
      <c r="I634" s="185">
        <v>1</v>
      </c>
      <c r="J634" s="137">
        <f t="shared" si="39"/>
        <v>0</v>
      </c>
      <c r="K634" s="138">
        <f t="shared" si="40"/>
        <v>0</v>
      </c>
      <c r="L634" s="139"/>
      <c r="M634" s="129">
        <f t="shared" si="37"/>
        <v>1</v>
      </c>
      <c r="N634" s="129">
        <f t="shared" si="38"/>
        <v>0</v>
      </c>
      <c r="O634" s="24"/>
      <c r="P634" s="24"/>
      <c r="Q634" s="24"/>
      <c r="R634" s="24"/>
      <c r="S634" s="24"/>
      <c r="T634" s="24"/>
      <c r="U634" s="24"/>
      <c r="V634" s="24"/>
      <c r="W634" s="24"/>
      <c r="X634" s="24"/>
      <c r="Y634" s="24"/>
      <c r="Z634" s="24"/>
      <c r="AA634" s="24"/>
      <c r="AB634" s="24"/>
      <c r="AC634" s="24"/>
      <c r="AD634" s="24"/>
      <c r="AE634" s="24"/>
      <c r="AF634" s="24"/>
      <c r="AG634" s="24"/>
      <c r="AH634" s="24"/>
      <c r="AI634" s="24"/>
    </row>
    <row r="635" spans="2:35" ht="58.5" customHeight="1" x14ac:dyDescent="0.25">
      <c r="B635" s="27" t="s">
        <v>1059</v>
      </c>
      <c r="C635" s="27" t="s">
        <v>1050</v>
      </c>
      <c r="D635" s="28" t="s">
        <v>1060</v>
      </c>
      <c r="E635" s="27" t="s">
        <v>0</v>
      </c>
      <c r="F635" s="134"/>
      <c r="G635" s="184"/>
      <c r="H635" s="134"/>
      <c r="I635" s="185">
        <v>1</v>
      </c>
      <c r="J635" s="137">
        <f t="shared" si="39"/>
        <v>0</v>
      </c>
      <c r="K635" s="138">
        <f t="shared" si="40"/>
        <v>0</v>
      </c>
      <c r="L635" s="139"/>
      <c r="M635" s="129">
        <f t="shared" si="37"/>
        <v>1</v>
      </c>
      <c r="N635" s="129">
        <f t="shared" si="38"/>
        <v>0</v>
      </c>
      <c r="O635" s="24"/>
      <c r="P635" s="24"/>
      <c r="Q635" s="24"/>
      <c r="R635" s="24"/>
      <c r="S635" s="24"/>
      <c r="T635" s="24"/>
      <c r="U635" s="24"/>
      <c r="V635" s="24"/>
      <c r="W635" s="24"/>
      <c r="X635" s="24"/>
      <c r="Y635" s="24"/>
      <c r="Z635" s="24"/>
      <c r="AA635" s="24"/>
      <c r="AB635" s="24"/>
      <c r="AC635" s="24"/>
      <c r="AD635" s="24"/>
      <c r="AE635" s="24"/>
      <c r="AF635" s="24"/>
      <c r="AG635" s="24"/>
      <c r="AH635" s="24"/>
      <c r="AI635" s="24"/>
    </row>
    <row r="636" spans="2:35" ht="55.5" customHeight="1" x14ac:dyDescent="0.25">
      <c r="B636" s="27" t="s">
        <v>1061</v>
      </c>
      <c r="C636" s="27" t="s">
        <v>1050</v>
      </c>
      <c r="D636" s="28" t="s">
        <v>1062</v>
      </c>
      <c r="E636" s="27" t="s">
        <v>0</v>
      </c>
      <c r="F636" s="134"/>
      <c r="G636" s="184"/>
      <c r="H636" s="134"/>
      <c r="I636" s="185">
        <v>1</v>
      </c>
      <c r="J636" s="137">
        <f t="shared" si="39"/>
        <v>0</v>
      </c>
      <c r="K636" s="138">
        <f t="shared" si="40"/>
        <v>0</v>
      </c>
      <c r="L636" s="139"/>
      <c r="M636" s="129">
        <f t="shared" si="37"/>
        <v>1</v>
      </c>
      <c r="N636" s="129">
        <f t="shared" si="38"/>
        <v>0</v>
      </c>
      <c r="O636" s="24"/>
      <c r="P636" s="24"/>
      <c r="Q636" s="24"/>
      <c r="R636" s="24"/>
      <c r="S636" s="24"/>
      <c r="T636" s="24"/>
      <c r="U636" s="24"/>
      <c r="V636" s="24"/>
      <c r="W636" s="24"/>
      <c r="X636" s="24"/>
      <c r="Y636" s="24"/>
      <c r="Z636" s="24"/>
      <c r="AA636" s="24"/>
      <c r="AB636" s="24"/>
      <c r="AC636" s="24"/>
      <c r="AD636" s="24"/>
      <c r="AE636" s="24"/>
      <c r="AF636" s="24"/>
      <c r="AG636" s="24"/>
      <c r="AH636" s="24"/>
      <c r="AI636" s="24"/>
    </row>
    <row r="637" spans="2:35" ht="49.5" customHeight="1" x14ac:dyDescent="0.25">
      <c r="B637" s="27" t="s">
        <v>1063</v>
      </c>
      <c r="C637" s="27" t="s">
        <v>1050</v>
      </c>
      <c r="D637" s="28" t="s">
        <v>1064</v>
      </c>
      <c r="E637" s="27" t="s">
        <v>1377</v>
      </c>
      <c r="F637" s="134"/>
      <c r="G637" s="186">
        <v>7.2129221732745963</v>
      </c>
      <c r="H637" s="134"/>
      <c r="I637" s="185">
        <v>1</v>
      </c>
      <c r="J637" s="137">
        <f t="shared" si="39"/>
        <v>0</v>
      </c>
      <c r="K637" s="138">
        <f t="shared" si="40"/>
        <v>0</v>
      </c>
      <c r="L637" s="139"/>
      <c r="M637" s="141">
        <f>IF(OR(F637="Ja",F637="Nej"),0,1)</f>
        <v>1</v>
      </c>
      <c r="N637" s="129">
        <f t="shared" si="38"/>
        <v>0</v>
      </c>
      <c r="O637" s="24"/>
      <c r="P637" s="24"/>
      <c r="Q637" s="24"/>
      <c r="R637" s="24"/>
      <c r="S637" s="24"/>
      <c r="T637" s="24"/>
      <c r="U637" s="24"/>
      <c r="V637" s="24"/>
      <c r="W637" s="24"/>
      <c r="X637" s="24"/>
      <c r="Y637" s="24"/>
      <c r="Z637" s="24"/>
      <c r="AA637" s="24"/>
      <c r="AB637" s="24"/>
      <c r="AC637" s="24"/>
      <c r="AD637" s="24"/>
      <c r="AE637" s="24"/>
      <c r="AF637" s="24"/>
      <c r="AG637" s="24"/>
      <c r="AH637" s="24"/>
      <c r="AI637" s="24"/>
    </row>
    <row r="638" spans="2:35" ht="75" customHeight="1" x14ac:dyDescent="0.25">
      <c r="B638" s="27" t="s">
        <v>1065</v>
      </c>
      <c r="C638" s="27" t="s">
        <v>1050</v>
      </c>
      <c r="D638" s="28" t="s">
        <v>1466</v>
      </c>
      <c r="E638" s="27" t="s">
        <v>0</v>
      </c>
      <c r="F638" s="134"/>
      <c r="G638" s="184"/>
      <c r="H638" s="134"/>
      <c r="I638" s="185">
        <v>1</v>
      </c>
      <c r="J638" s="137">
        <f t="shared" si="39"/>
        <v>0</v>
      </c>
      <c r="K638" s="138">
        <f t="shared" si="40"/>
        <v>0</v>
      </c>
      <c r="L638" s="139"/>
      <c r="M638" s="129">
        <f t="shared" si="37"/>
        <v>1</v>
      </c>
      <c r="N638" s="129">
        <f t="shared" si="38"/>
        <v>0</v>
      </c>
      <c r="O638" s="24"/>
      <c r="P638" s="24"/>
      <c r="Q638" s="24"/>
      <c r="R638" s="24"/>
      <c r="S638" s="24"/>
      <c r="T638" s="24"/>
      <c r="U638" s="24"/>
      <c r="V638" s="24"/>
      <c r="W638" s="24"/>
      <c r="X638" s="24"/>
      <c r="Y638" s="24"/>
      <c r="Z638" s="24"/>
      <c r="AA638" s="24"/>
      <c r="AB638" s="24"/>
      <c r="AC638" s="24"/>
      <c r="AD638" s="24"/>
      <c r="AE638" s="24"/>
      <c r="AF638" s="24"/>
      <c r="AG638" s="24"/>
      <c r="AH638" s="24"/>
      <c r="AI638" s="24"/>
    </row>
    <row r="639" spans="2:35" ht="77.25" customHeight="1" x14ac:dyDescent="0.25">
      <c r="B639" s="27" t="s">
        <v>1066</v>
      </c>
      <c r="C639" s="27" t="s">
        <v>1050</v>
      </c>
      <c r="D639" s="28" t="s">
        <v>1467</v>
      </c>
      <c r="E639" s="27" t="s">
        <v>1377</v>
      </c>
      <c r="F639" s="134"/>
      <c r="G639" s="186">
        <v>7.2129221732745963</v>
      </c>
      <c r="H639" s="134"/>
      <c r="I639" s="185">
        <v>1</v>
      </c>
      <c r="J639" s="137">
        <f t="shared" si="39"/>
        <v>0</v>
      </c>
      <c r="K639" s="138">
        <f t="shared" si="40"/>
        <v>0</v>
      </c>
      <c r="L639" s="139"/>
      <c r="M639" s="141">
        <f>IF(OR(F639="Ja",F639="Nej"),0,1)</f>
        <v>1</v>
      </c>
      <c r="N639" s="129">
        <f t="shared" si="38"/>
        <v>0</v>
      </c>
      <c r="O639" s="24"/>
      <c r="P639" s="24"/>
      <c r="Q639" s="24"/>
      <c r="R639" s="24"/>
      <c r="S639" s="24"/>
      <c r="T639" s="24"/>
      <c r="U639" s="24"/>
      <c r="V639" s="24"/>
      <c r="W639" s="24"/>
      <c r="X639" s="24"/>
      <c r="Y639" s="24"/>
      <c r="Z639" s="24"/>
      <c r="AA639" s="24"/>
      <c r="AB639" s="24"/>
      <c r="AC639" s="24"/>
      <c r="AD639" s="24"/>
      <c r="AE639" s="24"/>
      <c r="AF639" s="24"/>
      <c r="AG639" s="24"/>
      <c r="AH639" s="24"/>
      <c r="AI639" s="24"/>
    </row>
    <row r="640" spans="2:35" ht="64.5" customHeight="1" thickBot="1" x14ac:dyDescent="0.3">
      <c r="B640" s="29" t="s">
        <v>1067</v>
      </c>
      <c r="C640" s="29" t="s">
        <v>1050</v>
      </c>
      <c r="D640" s="30" t="s">
        <v>1468</v>
      </c>
      <c r="E640" s="29" t="s">
        <v>0</v>
      </c>
      <c r="F640" s="134"/>
      <c r="G640" s="187"/>
      <c r="H640" s="134"/>
      <c r="I640" s="188">
        <v>1</v>
      </c>
      <c r="J640" s="146">
        <f t="shared" si="39"/>
        <v>0</v>
      </c>
      <c r="K640" s="147">
        <f t="shared" si="40"/>
        <v>0</v>
      </c>
      <c r="L640" s="139"/>
      <c r="M640" s="129">
        <f t="shared" si="37"/>
        <v>1</v>
      </c>
      <c r="N640" s="129">
        <f t="shared" si="38"/>
        <v>0</v>
      </c>
      <c r="O640" s="129"/>
      <c r="P640" s="129"/>
      <c r="Q640" s="24"/>
      <c r="R640" s="24"/>
      <c r="S640" s="24"/>
      <c r="T640" s="24"/>
      <c r="U640" s="24"/>
      <c r="V640" s="24"/>
      <c r="W640" s="24"/>
      <c r="X640" s="24"/>
      <c r="Y640" s="24"/>
      <c r="Z640" s="24"/>
      <c r="AA640" s="24"/>
      <c r="AB640" s="24"/>
      <c r="AC640" s="24"/>
      <c r="AD640" s="24"/>
      <c r="AE640" s="24"/>
      <c r="AF640" s="24"/>
      <c r="AG640" s="24"/>
      <c r="AH640" s="24"/>
      <c r="AI640" s="24"/>
    </row>
    <row r="641" spans="2:35" ht="21.95" customHeight="1" thickBot="1" x14ac:dyDescent="0.3">
      <c r="B641" s="392" t="s">
        <v>1068</v>
      </c>
      <c r="C641" s="393"/>
      <c r="D641" s="393"/>
      <c r="E641" s="393"/>
      <c r="F641" s="110"/>
      <c r="G641" s="110"/>
      <c r="H641" s="110"/>
      <c r="I641" s="110"/>
      <c r="J641" s="110" t="s">
        <v>1277</v>
      </c>
      <c r="K641" s="111" t="s">
        <v>1277</v>
      </c>
      <c r="L641" s="139"/>
      <c r="M641" s="129"/>
      <c r="N641" s="129"/>
      <c r="O641" s="129"/>
      <c r="P641" s="129"/>
      <c r="Q641" s="24"/>
      <c r="R641" s="24"/>
      <c r="S641" s="24"/>
      <c r="T641" s="24"/>
      <c r="U641" s="24"/>
      <c r="V641" s="24"/>
      <c r="W641" s="24"/>
      <c r="X641" s="24"/>
      <c r="Y641" s="24"/>
      <c r="Z641" s="24"/>
      <c r="AA641" s="24"/>
      <c r="AB641" s="24"/>
      <c r="AC641" s="24"/>
      <c r="AD641" s="24"/>
      <c r="AE641" s="24"/>
      <c r="AF641" s="24"/>
      <c r="AG641" s="24"/>
      <c r="AH641" s="24"/>
      <c r="AI641" s="24"/>
    </row>
    <row r="642" spans="2:35" ht="49.5" customHeight="1" x14ac:dyDescent="0.25">
      <c r="B642" s="31" t="s">
        <v>1069</v>
      </c>
      <c r="C642" s="31" t="s">
        <v>1070</v>
      </c>
      <c r="D642" s="32" t="s">
        <v>1071</v>
      </c>
      <c r="E642" s="31" t="s">
        <v>0</v>
      </c>
      <c r="F642" s="134"/>
      <c r="G642" s="162"/>
      <c r="H642" s="134"/>
      <c r="I642" s="163">
        <v>1</v>
      </c>
      <c r="J642" s="154">
        <f t="shared" si="39"/>
        <v>0</v>
      </c>
      <c r="K642" s="155">
        <f t="shared" si="40"/>
        <v>0</v>
      </c>
      <c r="L642" s="139"/>
      <c r="M642" s="129">
        <f t="shared" si="37"/>
        <v>1</v>
      </c>
      <c r="N642" s="129">
        <f t="shared" si="38"/>
        <v>0</v>
      </c>
      <c r="O642" s="129"/>
      <c r="P642" s="129"/>
      <c r="Q642" s="24"/>
      <c r="R642" s="24"/>
      <c r="S642" s="24"/>
      <c r="T642" s="24"/>
      <c r="U642" s="24"/>
      <c r="V642" s="24"/>
      <c r="W642" s="24"/>
      <c r="X642" s="24"/>
      <c r="Y642" s="24"/>
      <c r="Z642" s="24"/>
      <c r="AA642" s="24"/>
      <c r="AB642" s="24"/>
      <c r="AC642" s="24"/>
      <c r="AD642" s="24"/>
      <c r="AE642" s="24"/>
      <c r="AF642" s="24"/>
      <c r="AG642" s="24"/>
      <c r="AH642" s="24"/>
      <c r="AI642" s="24"/>
    </row>
    <row r="643" spans="2:35" ht="49.5" customHeight="1" x14ac:dyDescent="0.25">
      <c r="B643" s="27" t="s">
        <v>1072</v>
      </c>
      <c r="C643" s="27" t="s">
        <v>1070</v>
      </c>
      <c r="D643" s="28" t="s">
        <v>1337</v>
      </c>
      <c r="E643" s="27" t="s">
        <v>0</v>
      </c>
      <c r="F643" s="134"/>
      <c r="G643" s="142"/>
      <c r="H643" s="134"/>
      <c r="I643" s="143">
        <v>1</v>
      </c>
      <c r="J643" s="137">
        <f t="shared" si="39"/>
        <v>0</v>
      </c>
      <c r="K643" s="138">
        <f t="shared" si="40"/>
        <v>0</v>
      </c>
      <c r="L643" s="139"/>
      <c r="M643" s="129">
        <f t="shared" si="37"/>
        <v>1</v>
      </c>
      <c r="N643" s="129">
        <f t="shared" si="38"/>
        <v>0</v>
      </c>
      <c r="O643" s="129"/>
      <c r="P643" s="129"/>
      <c r="Q643" s="24"/>
      <c r="R643" s="24"/>
      <c r="S643" s="24"/>
      <c r="T643" s="24"/>
      <c r="U643" s="24"/>
      <c r="V643" s="24"/>
      <c r="W643" s="24"/>
      <c r="X643" s="24"/>
      <c r="Y643" s="24"/>
      <c r="Z643" s="24"/>
      <c r="AA643" s="24"/>
      <c r="AB643" s="24"/>
      <c r="AC643" s="24"/>
      <c r="AD643" s="24"/>
      <c r="AE643" s="24"/>
      <c r="AF643" s="24"/>
      <c r="AG643" s="24"/>
      <c r="AH643" s="24"/>
      <c r="AI643" s="24"/>
    </row>
    <row r="644" spans="2:35" ht="49.5" customHeight="1" x14ac:dyDescent="0.25">
      <c r="B644" s="27" t="s">
        <v>1073</v>
      </c>
      <c r="C644" s="27" t="s">
        <v>1070</v>
      </c>
      <c r="D644" s="28" t="s">
        <v>1338</v>
      </c>
      <c r="E644" s="27" t="s">
        <v>0</v>
      </c>
      <c r="F644" s="134"/>
      <c r="G644" s="142"/>
      <c r="H644" s="134"/>
      <c r="I644" s="143">
        <v>1</v>
      </c>
      <c r="J644" s="137">
        <f t="shared" si="39"/>
        <v>0</v>
      </c>
      <c r="K644" s="138">
        <f t="shared" si="40"/>
        <v>0</v>
      </c>
      <c r="L644" s="139"/>
      <c r="M644" s="129">
        <f t="shared" si="37"/>
        <v>1</v>
      </c>
      <c r="N644" s="129">
        <f t="shared" si="38"/>
        <v>0</v>
      </c>
      <c r="O644" s="129"/>
      <c r="P644" s="129"/>
      <c r="Q644" s="24"/>
      <c r="R644" s="24"/>
      <c r="S644" s="24"/>
      <c r="T644" s="24"/>
      <c r="U644" s="24"/>
      <c r="V644" s="24"/>
      <c r="W644" s="24"/>
      <c r="X644" s="24"/>
      <c r="Y644" s="24"/>
      <c r="Z644" s="24"/>
      <c r="AA644" s="24"/>
      <c r="AB644" s="24"/>
      <c r="AC644" s="24"/>
      <c r="AD644" s="24"/>
      <c r="AE644" s="24"/>
      <c r="AF644" s="24"/>
      <c r="AG644" s="24"/>
      <c r="AH644" s="24"/>
      <c r="AI644" s="24"/>
    </row>
    <row r="645" spans="2:35" ht="57.75" customHeight="1" x14ac:dyDescent="0.25">
      <c r="B645" s="27" t="s">
        <v>1074</v>
      </c>
      <c r="C645" s="27" t="s">
        <v>1070</v>
      </c>
      <c r="D645" s="28" t="s">
        <v>1075</v>
      </c>
      <c r="E645" s="27" t="s">
        <v>1377</v>
      </c>
      <c r="F645" s="134"/>
      <c r="G645" s="174">
        <v>14.425844346549193</v>
      </c>
      <c r="H645" s="134"/>
      <c r="I645" s="143">
        <v>1</v>
      </c>
      <c r="J645" s="137">
        <f t="shared" si="39"/>
        <v>0</v>
      </c>
      <c r="K645" s="138">
        <f t="shared" si="40"/>
        <v>0</v>
      </c>
      <c r="L645" s="139"/>
      <c r="M645" s="141">
        <f>IF(OR(F645="Ja",F645="Nej"),0,1)</f>
        <v>1</v>
      </c>
      <c r="N645" s="129">
        <f t="shared" si="38"/>
        <v>0</v>
      </c>
      <c r="O645" s="129"/>
      <c r="P645" s="129"/>
      <c r="Q645" s="24"/>
      <c r="R645" s="24"/>
      <c r="S645" s="24"/>
      <c r="T645" s="24"/>
      <c r="U645" s="24"/>
      <c r="V645" s="24"/>
      <c r="W645" s="24"/>
      <c r="X645" s="24"/>
      <c r="Y645" s="24"/>
      <c r="Z645" s="24"/>
      <c r="AA645" s="24"/>
      <c r="AB645" s="24"/>
      <c r="AC645" s="24"/>
      <c r="AD645" s="24"/>
      <c r="AE645" s="24"/>
      <c r="AF645" s="24"/>
      <c r="AG645" s="24"/>
      <c r="AH645" s="24"/>
      <c r="AI645" s="24"/>
    </row>
    <row r="646" spans="2:35" ht="87.75" customHeight="1" x14ac:dyDescent="0.25">
      <c r="B646" s="27" t="s">
        <v>1076</v>
      </c>
      <c r="C646" s="27" t="s">
        <v>1070</v>
      </c>
      <c r="D646" s="28" t="s">
        <v>1409</v>
      </c>
      <c r="E646" s="27" t="s">
        <v>0</v>
      </c>
      <c r="F646" s="134"/>
      <c r="G646" s="142"/>
      <c r="H646" s="134"/>
      <c r="I646" s="143">
        <v>1</v>
      </c>
      <c r="J646" s="137">
        <f t="shared" si="39"/>
        <v>0</v>
      </c>
      <c r="K646" s="138">
        <f t="shared" si="40"/>
        <v>0</v>
      </c>
      <c r="L646" s="139"/>
      <c r="M646" s="129">
        <f t="shared" si="37"/>
        <v>1</v>
      </c>
      <c r="N646" s="129">
        <f t="shared" si="38"/>
        <v>0</v>
      </c>
      <c r="O646" s="24"/>
      <c r="P646" s="24"/>
      <c r="Q646" s="24"/>
      <c r="R646" s="24"/>
      <c r="S646" s="24"/>
      <c r="T646" s="24"/>
      <c r="U646" s="24"/>
      <c r="V646" s="24"/>
      <c r="W646" s="24"/>
      <c r="X646" s="24"/>
      <c r="Y646" s="24"/>
      <c r="Z646" s="24"/>
      <c r="AA646" s="24"/>
      <c r="AB646" s="24"/>
      <c r="AC646" s="24"/>
      <c r="AD646" s="24"/>
      <c r="AE646" s="24"/>
      <c r="AF646" s="24"/>
      <c r="AG646" s="24"/>
      <c r="AH646" s="24"/>
      <c r="AI646" s="24"/>
    </row>
    <row r="647" spans="2:35" ht="49.5" customHeight="1" x14ac:dyDescent="0.25">
      <c r="B647" s="27" t="s">
        <v>1077</v>
      </c>
      <c r="C647" s="27" t="s">
        <v>1070</v>
      </c>
      <c r="D647" s="28" t="s">
        <v>1078</v>
      </c>
      <c r="E647" s="27" t="s">
        <v>0</v>
      </c>
      <c r="F647" s="134"/>
      <c r="G647" s="142"/>
      <c r="H647" s="134"/>
      <c r="I647" s="143">
        <v>1</v>
      </c>
      <c r="J647" s="137">
        <f t="shared" si="39"/>
        <v>0</v>
      </c>
      <c r="K647" s="138">
        <f t="shared" si="40"/>
        <v>0</v>
      </c>
      <c r="L647" s="139"/>
      <c r="M647" s="129">
        <f t="shared" si="37"/>
        <v>1</v>
      </c>
      <c r="N647" s="129">
        <f t="shared" si="38"/>
        <v>0</v>
      </c>
      <c r="O647" s="24"/>
      <c r="P647" s="24"/>
      <c r="Q647" s="24"/>
      <c r="R647" s="24"/>
      <c r="S647" s="24"/>
      <c r="T647" s="24"/>
      <c r="U647" s="24"/>
      <c r="V647" s="24"/>
      <c r="W647" s="24"/>
      <c r="X647" s="24"/>
      <c r="Y647" s="24"/>
      <c r="Z647" s="24"/>
      <c r="AA647" s="24"/>
      <c r="AB647" s="24"/>
      <c r="AC647" s="24"/>
      <c r="AD647" s="24"/>
      <c r="AE647" s="24"/>
      <c r="AF647" s="24"/>
      <c r="AG647" s="24"/>
      <c r="AH647" s="24"/>
      <c r="AI647" s="24"/>
    </row>
    <row r="648" spans="2:35" ht="49.5" customHeight="1" x14ac:dyDescent="0.25">
      <c r="B648" s="27" t="s">
        <v>1079</v>
      </c>
      <c r="C648" s="27" t="s">
        <v>1070</v>
      </c>
      <c r="D648" s="28" t="s">
        <v>1080</v>
      </c>
      <c r="E648" s="27" t="s">
        <v>0</v>
      </c>
      <c r="F648" s="134"/>
      <c r="G648" s="142"/>
      <c r="H648" s="134"/>
      <c r="I648" s="143">
        <v>1</v>
      </c>
      <c r="J648" s="137">
        <f t="shared" si="39"/>
        <v>0</v>
      </c>
      <c r="K648" s="138">
        <f t="shared" si="40"/>
        <v>0</v>
      </c>
      <c r="L648" s="139"/>
      <c r="M648" s="129">
        <f t="shared" si="37"/>
        <v>1</v>
      </c>
      <c r="N648" s="129">
        <f t="shared" si="38"/>
        <v>0</v>
      </c>
      <c r="O648" s="24"/>
      <c r="P648" s="24"/>
      <c r="Q648" s="24"/>
      <c r="R648" s="24"/>
      <c r="S648" s="24"/>
      <c r="T648" s="24"/>
      <c r="U648" s="24"/>
      <c r="V648" s="24"/>
      <c r="W648" s="24"/>
      <c r="X648" s="24"/>
      <c r="Y648" s="24"/>
      <c r="Z648" s="24"/>
      <c r="AA648" s="24"/>
      <c r="AB648" s="24"/>
      <c r="AC648" s="24"/>
      <c r="AD648" s="24"/>
      <c r="AE648" s="24"/>
      <c r="AF648" s="24"/>
      <c r="AG648" s="24"/>
      <c r="AH648" s="24"/>
      <c r="AI648" s="24"/>
    </row>
    <row r="649" spans="2:35" ht="49.5" customHeight="1" x14ac:dyDescent="0.25">
      <c r="B649" s="27" t="s">
        <v>1081</v>
      </c>
      <c r="C649" s="27" t="s">
        <v>1070</v>
      </c>
      <c r="D649" s="28" t="s">
        <v>1082</v>
      </c>
      <c r="E649" s="27" t="s">
        <v>1377</v>
      </c>
      <c r="F649" s="134"/>
      <c r="G649" s="174">
        <v>14.425844346549193</v>
      </c>
      <c r="H649" s="134"/>
      <c r="I649" s="143">
        <v>1</v>
      </c>
      <c r="J649" s="137">
        <f t="shared" si="39"/>
        <v>0</v>
      </c>
      <c r="K649" s="138">
        <f t="shared" si="40"/>
        <v>0</v>
      </c>
      <c r="L649" s="139"/>
      <c r="M649" s="141">
        <f>IF(OR(F649="Ja",F649="Nej"),0,1)</f>
        <v>1</v>
      </c>
      <c r="N649" s="129">
        <f t="shared" si="38"/>
        <v>0</v>
      </c>
      <c r="O649" s="24"/>
      <c r="P649" s="24"/>
      <c r="Q649" s="24"/>
      <c r="R649" s="24"/>
      <c r="S649" s="24"/>
      <c r="T649" s="24"/>
      <c r="U649" s="24"/>
      <c r="V649" s="24"/>
      <c r="W649" s="24"/>
      <c r="X649" s="24"/>
      <c r="Y649" s="24"/>
      <c r="Z649" s="24"/>
      <c r="AA649" s="24"/>
      <c r="AB649" s="24"/>
      <c r="AC649" s="24"/>
      <c r="AD649" s="24"/>
      <c r="AE649" s="24"/>
      <c r="AF649" s="24"/>
      <c r="AG649" s="24"/>
      <c r="AH649" s="24"/>
      <c r="AI649" s="24"/>
    </row>
    <row r="650" spans="2:35" ht="49.5" customHeight="1" x14ac:dyDescent="0.25">
      <c r="B650" s="27" t="s">
        <v>1083</v>
      </c>
      <c r="C650" s="27" t="s">
        <v>1070</v>
      </c>
      <c r="D650" s="28" t="s">
        <v>1084</v>
      </c>
      <c r="E650" s="27" t="s">
        <v>1377</v>
      </c>
      <c r="F650" s="134"/>
      <c r="G650" s="174">
        <v>14.425844346549193</v>
      </c>
      <c r="H650" s="134"/>
      <c r="I650" s="143">
        <v>1</v>
      </c>
      <c r="J650" s="137">
        <f t="shared" si="39"/>
        <v>0</v>
      </c>
      <c r="K650" s="138">
        <f t="shared" si="40"/>
        <v>0</v>
      </c>
      <c r="L650" s="139"/>
      <c r="M650" s="141">
        <f>IF(OR(F650="Ja",F650="Nej"),0,1)</f>
        <v>1</v>
      </c>
      <c r="N650" s="129">
        <f t="shared" si="38"/>
        <v>0</v>
      </c>
      <c r="O650" s="24"/>
      <c r="P650" s="24"/>
      <c r="Q650" s="24"/>
      <c r="R650" s="24"/>
      <c r="S650" s="24"/>
      <c r="T650" s="24"/>
      <c r="U650" s="24"/>
      <c r="V650" s="24"/>
      <c r="W650" s="24"/>
      <c r="X650" s="24"/>
      <c r="Y650" s="24"/>
      <c r="Z650" s="24"/>
      <c r="AA650" s="24"/>
      <c r="AB650" s="24"/>
      <c r="AC650" s="24"/>
      <c r="AD650" s="24"/>
      <c r="AE650" s="24"/>
      <c r="AF650" s="24"/>
      <c r="AG650" s="24"/>
      <c r="AH650" s="24"/>
      <c r="AI650" s="24"/>
    </row>
    <row r="651" spans="2:35" ht="49.5" customHeight="1" x14ac:dyDescent="0.25">
      <c r="B651" s="27" t="s">
        <v>1085</v>
      </c>
      <c r="C651" s="27" t="s">
        <v>1070</v>
      </c>
      <c r="D651" s="28" t="s">
        <v>1086</v>
      </c>
      <c r="E651" s="27" t="s">
        <v>1377</v>
      </c>
      <c r="F651" s="134"/>
      <c r="G651" s="140">
        <v>7.2129221732745963</v>
      </c>
      <c r="H651" s="134"/>
      <c r="I651" s="143">
        <v>1</v>
      </c>
      <c r="J651" s="137">
        <f t="shared" si="39"/>
        <v>0</v>
      </c>
      <c r="K651" s="138">
        <f t="shared" si="40"/>
        <v>0</v>
      </c>
      <c r="L651" s="139"/>
      <c r="M651" s="141">
        <f>IF(OR(F651="Ja",F651="Nej"),0,1)</f>
        <v>1</v>
      </c>
      <c r="N651" s="129">
        <f t="shared" si="38"/>
        <v>0</v>
      </c>
      <c r="O651" s="24"/>
      <c r="P651" s="24"/>
      <c r="Q651" s="24"/>
      <c r="R651" s="24"/>
      <c r="S651" s="24"/>
      <c r="T651" s="24"/>
      <c r="U651" s="24"/>
      <c r="V651" s="24"/>
      <c r="W651" s="24"/>
      <c r="X651" s="24"/>
      <c r="Y651" s="24"/>
      <c r="Z651" s="24"/>
      <c r="AA651" s="24"/>
      <c r="AB651" s="24"/>
      <c r="AC651" s="24"/>
      <c r="AD651" s="24"/>
      <c r="AE651" s="24"/>
      <c r="AF651" s="24"/>
      <c r="AG651" s="24"/>
      <c r="AH651" s="24"/>
      <c r="AI651" s="24"/>
    </row>
    <row r="652" spans="2:35" ht="49.5" customHeight="1" x14ac:dyDescent="0.25">
      <c r="B652" s="27" t="s">
        <v>1087</v>
      </c>
      <c r="C652" s="27" t="s">
        <v>1070</v>
      </c>
      <c r="D652" s="28" t="s">
        <v>1317</v>
      </c>
      <c r="E652" s="27" t="s">
        <v>0</v>
      </c>
      <c r="F652" s="134"/>
      <c r="G652" s="142"/>
      <c r="H652" s="134"/>
      <c r="I652" s="143">
        <v>1</v>
      </c>
      <c r="J652" s="137">
        <f t="shared" si="39"/>
        <v>0</v>
      </c>
      <c r="K652" s="138">
        <f t="shared" si="40"/>
        <v>0</v>
      </c>
      <c r="L652" s="139"/>
      <c r="M652" s="129">
        <f t="shared" ref="M652:M657" si="41">IF(F652="Ja",0,1)</f>
        <v>1</v>
      </c>
      <c r="N652" s="129">
        <f t="shared" ref="N652:N660" si="42">IF(AND(F652="Ja",H652=""),1,0)</f>
        <v>0</v>
      </c>
      <c r="O652" s="24"/>
      <c r="P652" s="24"/>
      <c r="Q652" s="24"/>
      <c r="R652" s="24"/>
      <c r="S652" s="24"/>
      <c r="T652" s="24"/>
      <c r="U652" s="24"/>
      <c r="V652" s="24"/>
      <c r="W652" s="24"/>
      <c r="X652" s="24"/>
      <c r="Y652" s="24"/>
      <c r="Z652" s="24"/>
      <c r="AA652" s="24"/>
      <c r="AB652" s="24"/>
      <c r="AC652" s="24"/>
      <c r="AD652" s="24"/>
      <c r="AE652" s="24"/>
      <c r="AF652" s="24"/>
      <c r="AG652" s="24"/>
      <c r="AH652" s="24"/>
      <c r="AI652" s="24"/>
    </row>
    <row r="653" spans="2:35" ht="49.5" customHeight="1" thickBot="1" x14ac:dyDescent="0.3">
      <c r="B653" s="29" t="s">
        <v>1088</v>
      </c>
      <c r="C653" s="29" t="s">
        <v>1070</v>
      </c>
      <c r="D653" s="30" t="s">
        <v>1089</v>
      </c>
      <c r="E653" s="29" t="s">
        <v>0</v>
      </c>
      <c r="F653" s="134"/>
      <c r="G653" s="164"/>
      <c r="H653" s="134"/>
      <c r="I653" s="145">
        <v>1</v>
      </c>
      <c r="J653" s="146">
        <f t="shared" ref="J653:J660" si="43">IF(F653="Ja",IF(H653="Ja",I653,0),0)</f>
        <v>0</v>
      </c>
      <c r="K653" s="147">
        <f t="shared" ref="K653:K660" si="44">IF(F653="Ja",IF(H653="Ja",G653,G653),0)</f>
        <v>0</v>
      </c>
      <c r="L653" s="139"/>
      <c r="M653" s="129">
        <f t="shared" si="41"/>
        <v>1</v>
      </c>
      <c r="N653" s="129">
        <f t="shared" si="42"/>
        <v>0</v>
      </c>
      <c r="O653" s="24"/>
      <c r="P653" s="24"/>
      <c r="Q653" s="24"/>
      <c r="R653" s="24"/>
      <c r="S653" s="24"/>
      <c r="T653" s="24"/>
      <c r="U653" s="24"/>
      <c r="V653" s="24"/>
      <c r="W653" s="24"/>
      <c r="X653" s="24"/>
      <c r="Y653" s="24"/>
      <c r="Z653" s="24"/>
      <c r="AA653" s="24"/>
      <c r="AB653" s="24"/>
      <c r="AC653" s="24"/>
      <c r="AD653" s="24"/>
      <c r="AE653" s="24"/>
      <c r="AF653" s="24"/>
      <c r="AG653" s="24"/>
      <c r="AH653" s="24"/>
      <c r="AI653" s="24"/>
    </row>
    <row r="654" spans="2:35" ht="21.95" customHeight="1" thickBot="1" x14ac:dyDescent="0.3">
      <c r="B654" s="392" t="s">
        <v>1090</v>
      </c>
      <c r="C654" s="393"/>
      <c r="D654" s="393"/>
      <c r="E654" s="393"/>
      <c r="F654" s="110"/>
      <c r="G654" s="110"/>
      <c r="H654" s="110"/>
      <c r="I654" s="110"/>
      <c r="J654" s="110" t="s">
        <v>1277</v>
      </c>
      <c r="K654" s="111" t="s">
        <v>1277</v>
      </c>
      <c r="L654" s="139"/>
      <c r="M654" s="129"/>
      <c r="N654" s="129"/>
      <c r="O654" s="24"/>
      <c r="P654" s="24"/>
      <c r="Q654" s="24"/>
      <c r="R654" s="24"/>
      <c r="S654" s="24"/>
      <c r="T654" s="24"/>
      <c r="U654" s="24"/>
      <c r="V654" s="24"/>
      <c r="W654" s="24"/>
      <c r="X654" s="24"/>
      <c r="Y654" s="24"/>
      <c r="Z654" s="24"/>
      <c r="AA654" s="24"/>
      <c r="AB654" s="24"/>
      <c r="AC654" s="24"/>
      <c r="AD654" s="24"/>
      <c r="AE654" s="24"/>
      <c r="AF654" s="24"/>
      <c r="AG654" s="24"/>
      <c r="AH654" s="24"/>
      <c r="AI654" s="24"/>
    </row>
    <row r="655" spans="2:35" ht="49.5" customHeight="1" x14ac:dyDescent="0.25">
      <c r="B655" s="31" t="s">
        <v>1091</v>
      </c>
      <c r="C655" s="31" t="s">
        <v>1092</v>
      </c>
      <c r="D655" s="32" t="s">
        <v>1093</v>
      </c>
      <c r="E655" s="31" t="s">
        <v>0</v>
      </c>
      <c r="F655" s="134"/>
      <c r="G655" s="183"/>
      <c r="H655" s="134"/>
      <c r="I655" s="189">
        <v>1</v>
      </c>
      <c r="J655" s="154">
        <f t="shared" si="43"/>
        <v>0</v>
      </c>
      <c r="K655" s="155">
        <f t="shared" si="44"/>
        <v>0</v>
      </c>
      <c r="L655" s="139"/>
      <c r="M655" s="129">
        <f t="shared" si="41"/>
        <v>1</v>
      </c>
      <c r="N655" s="129">
        <f t="shared" si="42"/>
        <v>0</v>
      </c>
      <c r="O655" s="24"/>
      <c r="P655" s="24"/>
      <c r="Q655" s="24"/>
      <c r="R655" s="24"/>
      <c r="S655" s="24"/>
      <c r="T655" s="24"/>
      <c r="U655" s="24"/>
      <c r="V655" s="24"/>
      <c r="W655" s="24"/>
      <c r="X655" s="24"/>
      <c r="Y655" s="24"/>
      <c r="Z655" s="24"/>
      <c r="AA655" s="24"/>
      <c r="AB655" s="24"/>
      <c r="AC655" s="24"/>
      <c r="AD655" s="24"/>
      <c r="AE655" s="24"/>
      <c r="AF655" s="24"/>
      <c r="AG655" s="24"/>
      <c r="AH655" s="24"/>
      <c r="AI655" s="24"/>
    </row>
    <row r="656" spans="2:35" ht="49.5" customHeight="1" x14ac:dyDescent="0.25">
      <c r="B656" s="27" t="s">
        <v>1094</v>
      </c>
      <c r="C656" s="27" t="s">
        <v>1092</v>
      </c>
      <c r="D656" s="28" t="s">
        <v>1339</v>
      </c>
      <c r="E656" s="27" t="s">
        <v>1377</v>
      </c>
      <c r="F656" s="134"/>
      <c r="G656" s="186">
        <v>7.2129221732745963</v>
      </c>
      <c r="H656" s="134"/>
      <c r="I656" s="185">
        <v>1</v>
      </c>
      <c r="J656" s="137">
        <f t="shared" si="43"/>
        <v>0</v>
      </c>
      <c r="K656" s="138">
        <f t="shared" si="44"/>
        <v>0</v>
      </c>
      <c r="L656" s="139"/>
      <c r="M656" s="141">
        <f>IF(OR(F656="Ja",F656="Nej"),0,1)</f>
        <v>1</v>
      </c>
      <c r="N656" s="129">
        <f t="shared" si="42"/>
        <v>0</v>
      </c>
      <c r="O656" s="190"/>
      <c r="P656" s="24"/>
      <c r="Q656" s="24"/>
      <c r="R656" s="24"/>
      <c r="S656" s="24"/>
      <c r="T656" s="24"/>
      <c r="U656" s="24"/>
      <c r="V656" s="24"/>
      <c r="W656" s="24"/>
      <c r="X656" s="24"/>
      <c r="Y656" s="24"/>
      <c r="Z656" s="24"/>
      <c r="AA656" s="24"/>
      <c r="AB656" s="24"/>
      <c r="AC656" s="24"/>
      <c r="AD656" s="24"/>
      <c r="AE656" s="24"/>
      <c r="AF656" s="24"/>
      <c r="AG656" s="24"/>
      <c r="AH656" s="24"/>
      <c r="AI656" s="24"/>
    </row>
    <row r="657" spans="2:35" ht="79.5" customHeight="1" x14ac:dyDescent="0.25">
      <c r="B657" s="27" t="s">
        <v>1095</v>
      </c>
      <c r="C657" s="27" t="s">
        <v>1092</v>
      </c>
      <c r="D657" s="28" t="s">
        <v>1096</v>
      </c>
      <c r="E657" s="27" t="s">
        <v>0</v>
      </c>
      <c r="F657" s="134"/>
      <c r="G657" s="184"/>
      <c r="H657" s="134"/>
      <c r="I657" s="185">
        <v>1</v>
      </c>
      <c r="J657" s="137">
        <f t="shared" si="43"/>
        <v>0</v>
      </c>
      <c r="K657" s="138">
        <f t="shared" si="44"/>
        <v>0</v>
      </c>
      <c r="L657" s="139"/>
      <c r="M657" s="129">
        <f t="shared" si="41"/>
        <v>1</v>
      </c>
      <c r="N657" s="129">
        <f t="shared" si="42"/>
        <v>0</v>
      </c>
      <c r="O657" s="190"/>
      <c r="P657" s="24"/>
      <c r="Q657" s="24"/>
      <c r="R657" s="24"/>
      <c r="S657" s="24"/>
      <c r="T657" s="24"/>
      <c r="U657" s="24"/>
      <c r="V657" s="24"/>
      <c r="W657" s="24"/>
      <c r="X657" s="24"/>
      <c r="Y657" s="24"/>
      <c r="Z657" s="24"/>
      <c r="AA657" s="24"/>
      <c r="AB657" s="24"/>
      <c r="AC657" s="24"/>
      <c r="AD657" s="24"/>
      <c r="AE657" s="24"/>
      <c r="AF657" s="24"/>
      <c r="AG657" s="24"/>
      <c r="AH657" s="24"/>
      <c r="AI657" s="24"/>
    </row>
    <row r="658" spans="2:35" ht="49.5" customHeight="1" x14ac:dyDescent="0.25">
      <c r="B658" s="27" t="s">
        <v>1097</v>
      </c>
      <c r="C658" s="27" t="s">
        <v>1092</v>
      </c>
      <c r="D658" s="28" t="s">
        <v>1098</v>
      </c>
      <c r="E658" s="27" t="s">
        <v>1377</v>
      </c>
      <c r="F658" s="134"/>
      <c r="G658" s="186">
        <v>7.2129221732745963</v>
      </c>
      <c r="H658" s="134"/>
      <c r="I658" s="185">
        <v>1</v>
      </c>
      <c r="J658" s="137">
        <f t="shared" si="43"/>
        <v>0</v>
      </c>
      <c r="K658" s="138">
        <f t="shared" si="44"/>
        <v>0</v>
      </c>
      <c r="L658" s="139"/>
      <c r="M658" s="141">
        <f>IF(OR(F658="Ja",F658="Nej"),0,1)</f>
        <v>1</v>
      </c>
      <c r="N658" s="129">
        <f t="shared" si="42"/>
        <v>0</v>
      </c>
      <c r="O658" s="190"/>
      <c r="P658" s="24"/>
      <c r="Q658" s="24"/>
      <c r="R658" s="24"/>
      <c r="S658" s="24"/>
      <c r="T658" s="24"/>
      <c r="U658" s="24"/>
      <c r="V658" s="24"/>
      <c r="W658" s="24"/>
      <c r="X658" s="24"/>
      <c r="Y658" s="24"/>
      <c r="Z658" s="24"/>
      <c r="AA658" s="24"/>
      <c r="AB658" s="24"/>
      <c r="AC658" s="24"/>
      <c r="AD658" s="24"/>
      <c r="AE658" s="24"/>
      <c r="AF658" s="24"/>
      <c r="AG658" s="24"/>
      <c r="AH658" s="24"/>
      <c r="AI658" s="24"/>
    </row>
    <row r="659" spans="2:35" ht="49.5" customHeight="1" x14ac:dyDescent="0.25">
      <c r="B659" s="27" t="s">
        <v>1099</v>
      </c>
      <c r="C659" s="27" t="s">
        <v>1092</v>
      </c>
      <c r="D659" s="28" t="s">
        <v>1340</v>
      </c>
      <c r="E659" s="27" t="s">
        <v>1377</v>
      </c>
      <c r="F659" s="134"/>
      <c r="G659" s="191">
        <v>14.425844346549193</v>
      </c>
      <c r="H659" s="134"/>
      <c r="I659" s="185">
        <v>1</v>
      </c>
      <c r="J659" s="137">
        <f t="shared" si="43"/>
        <v>0</v>
      </c>
      <c r="K659" s="138">
        <f t="shared" si="44"/>
        <v>0</v>
      </c>
      <c r="L659" s="139"/>
      <c r="M659" s="141">
        <f>IF(OR(F659="Ja",F659="Nej"),0,1)</f>
        <v>1</v>
      </c>
      <c r="N659" s="129">
        <f t="shared" si="42"/>
        <v>0</v>
      </c>
      <c r="O659" s="190"/>
      <c r="P659" s="24"/>
      <c r="Q659" s="24"/>
      <c r="R659" s="24"/>
      <c r="S659" s="24"/>
      <c r="T659" s="24"/>
      <c r="U659" s="24"/>
      <c r="V659" s="24"/>
      <c r="W659" s="24"/>
      <c r="X659" s="24"/>
      <c r="Y659" s="24"/>
      <c r="Z659" s="24"/>
      <c r="AA659" s="24"/>
      <c r="AB659" s="24"/>
      <c r="AC659" s="24"/>
      <c r="AD659" s="24"/>
      <c r="AE659" s="24"/>
      <c r="AF659" s="24"/>
      <c r="AG659" s="24"/>
      <c r="AH659" s="24"/>
      <c r="AI659" s="24"/>
    </row>
    <row r="660" spans="2:35" ht="49.5" customHeight="1" x14ac:dyDescent="0.25">
      <c r="B660" s="27" t="s">
        <v>1100</v>
      </c>
      <c r="C660" s="27" t="s">
        <v>1092</v>
      </c>
      <c r="D660" s="28" t="s">
        <v>1101</v>
      </c>
      <c r="E660" s="27" t="s">
        <v>1377</v>
      </c>
      <c r="F660" s="134"/>
      <c r="G660" s="191">
        <v>14.425844346549193</v>
      </c>
      <c r="H660" s="134"/>
      <c r="I660" s="185">
        <v>1</v>
      </c>
      <c r="J660" s="137">
        <f t="shared" si="43"/>
        <v>0</v>
      </c>
      <c r="K660" s="138">
        <f t="shared" si="44"/>
        <v>0</v>
      </c>
      <c r="L660" s="139"/>
      <c r="M660" s="141">
        <f>IF(OR(F660="Ja",F660="Nej"),0,1)</f>
        <v>1</v>
      </c>
      <c r="N660" s="129">
        <f t="shared" si="42"/>
        <v>0</v>
      </c>
      <c r="O660" s="190"/>
      <c r="P660" s="24"/>
      <c r="Q660" s="24"/>
      <c r="R660" s="24"/>
      <c r="S660" s="24"/>
      <c r="T660" s="24"/>
      <c r="U660" s="24"/>
      <c r="V660" s="24"/>
      <c r="W660" s="24"/>
      <c r="X660" s="24"/>
      <c r="Y660" s="24"/>
      <c r="Z660" s="24"/>
      <c r="AA660" s="24"/>
      <c r="AB660" s="24"/>
      <c r="AC660" s="24"/>
      <c r="AD660" s="24"/>
      <c r="AE660" s="24"/>
      <c r="AF660" s="24"/>
      <c r="AG660" s="24"/>
      <c r="AH660" s="24"/>
      <c r="AI660" s="24"/>
    </row>
    <row r="661" spans="2:35" x14ac:dyDescent="0.25">
      <c r="B661" s="192"/>
      <c r="C661" s="192"/>
      <c r="E661" s="192"/>
      <c r="F661" s="192"/>
      <c r="G661" s="192"/>
      <c r="H661" s="192"/>
      <c r="I661" s="192"/>
      <c r="J661" s="192"/>
      <c r="K661" s="192"/>
      <c r="M661" s="129"/>
      <c r="N661" s="129"/>
      <c r="O661" s="190"/>
      <c r="P661" s="24"/>
      <c r="Q661" s="24"/>
      <c r="R661" s="24"/>
      <c r="S661" s="24"/>
      <c r="T661" s="24"/>
      <c r="U661" s="24"/>
      <c r="V661" s="24"/>
      <c r="W661" s="24"/>
      <c r="X661" s="24"/>
      <c r="Y661" s="24"/>
      <c r="Z661" s="24"/>
      <c r="AA661" s="24"/>
      <c r="AB661" s="24"/>
      <c r="AC661" s="24"/>
      <c r="AD661" s="24"/>
      <c r="AE661" s="24"/>
      <c r="AF661" s="24"/>
      <c r="AG661" s="24"/>
      <c r="AH661" s="24"/>
      <c r="AI661" s="24"/>
    </row>
    <row r="662" spans="2:35" x14ac:dyDescent="0.25">
      <c r="B662" s="192"/>
      <c r="C662" s="192"/>
      <c r="E662" s="192"/>
      <c r="F662" s="192"/>
      <c r="G662" s="192"/>
      <c r="H662" s="192"/>
      <c r="I662" s="192"/>
      <c r="J662" s="192"/>
      <c r="K662" s="192"/>
      <c r="M662" s="129"/>
      <c r="N662" s="129"/>
      <c r="O662" s="24"/>
      <c r="P662" s="24"/>
      <c r="Q662" s="24"/>
      <c r="R662" s="24"/>
      <c r="S662" s="24"/>
      <c r="T662" s="24"/>
      <c r="U662" s="24"/>
      <c r="V662" s="24"/>
      <c r="W662" s="24"/>
      <c r="X662" s="24"/>
      <c r="Y662" s="24"/>
      <c r="Z662" s="24"/>
      <c r="AA662" s="24"/>
      <c r="AB662" s="24"/>
      <c r="AC662" s="24"/>
      <c r="AD662" s="24"/>
      <c r="AE662" s="24"/>
      <c r="AF662" s="24"/>
      <c r="AG662" s="24"/>
      <c r="AH662" s="24"/>
      <c r="AI662" s="24"/>
    </row>
    <row r="663" spans="2:35" x14ac:dyDescent="0.25">
      <c r="B663" s="192"/>
      <c r="C663" s="192"/>
      <c r="E663" s="192"/>
      <c r="F663" s="192"/>
      <c r="G663" s="192"/>
      <c r="H663" s="192"/>
      <c r="I663" s="192"/>
      <c r="J663" s="192"/>
      <c r="K663" s="192"/>
    </row>
    <row r="664" spans="2:35" x14ac:dyDescent="0.25">
      <c r="B664" s="192"/>
      <c r="C664" s="192"/>
      <c r="E664" s="192"/>
      <c r="F664" s="192"/>
      <c r="G664" s="192"/>
      <c r="H664" s="192"/>
      <c r="I664" s="192"/>
      <c r="J664" s="192"/>
      <c r="K664" s="192"/>
    </row>
    <row r="665" spans="2:35" x14ac:dyDescent="0.25">
      <c r="B665" s="192"/>
      <c r="C665" s="192"/>
      <c r="E665" s="192"/>
      <c r="F665" s="192"/>
      <c r="G665" s="192"/>
      <c r="H665" s="192"/>
      <c r="I665" s="192"/>
      <c r="J665" s="192"/>
      <c r="K665" s="192"/>
    </row>
    <row r="666" spans="2:35" x14ac:dyDescent="0.25">
      <c r="B666" s="192"/>
      <c r="C666" s="192"/>
      <c r="E666" s="192"/>
      <c r="F666" s="192"/>
      <c r="G666" s="192"/>
      <c r="H666" s="192"/>
      <c r="I666" s="192"/>
      <c r="J666" s="192"/>
      <c r="K666" s="192"/>
    </row>
    <row r="667" spans="2:35" x14ac:dyDescent="0.25">
      <c r="B667" s="192"/>
      <c r="C667" s="192"/>
      <c r="E667" s="192"/>
      <c r="F667" s="192"/>
      <c r="G667" s="192"/>
      <c r="H667" s="192"/>
      <c r="I667" s="192"/>
      <c r="J667" s="192"/>
      <c r="K667" s="192"/>
    </row>
    <row r="669" spans="2:35" x14ac:dyDescent="0.25">
      <c r="I669" s="192"/>
    </row>
  </sheetData>
  <sheetProtection password="EF0D" sheet="1" objects="1" scenarios="1"/>
  <protectedRanges>
    <protectedRange sqref="F621" name="Samtliga_1"/>
    <protectedRange sqref="H11" name="Samtliga_29_1"/>
    <protectedRange sqref="H36" name="Samtliga_29_2"/>
    <protectedRange sqref="F11:F36" name="Samtliga_29_3"/>
    <protectedRange sqref="H12:H35" name="Samtliga_29_4"/>
    <protectedRange sqref="F38:F40" name="Samtliga_29_5"/>
    <protectedRange sqref="H38:H40" name="Samtliga_29_6"/>
    <protectedRange sqref="F42:F48" name="Samtliga_29_7"/>
    <protectedRange sqref="H42:H48" name="Samtliga_29_8"/>
    <protectedRange sqref="F50:F54" name="Samtliga_29_9"/>
    <protectedRange sqref="H50:H54" name="Samtliga_29_10"/>
    <protectedRange sqref="F56:F59" name="Samtliga_29_11"/>
    <protectedRange sqref="H56:H59" name="Samtliga_29_12"/>
    <protectedRange sqref="F61:F127" name="Samtliga_29_13"/>
    <protectedRange sqref="H61:H127" name="Samtliga_29_14"/>
    <protectedRange sqref="F129:F148" name="Samtliga_29_15"/>
    <protectedRange sqref="H129:H148" name="Samtliga_29_16"/>
    <protectedRange sqref="F150:F173" name="Samtliga_29_17"/>
    <protectedRange sqref="H150:H173" name="Samtliga_29_18"/>
    <protectedRange sqref="F175:F179" name="Samtliga_29_19"/>
    <protectedRange sqref="H175:H179" name="Samtliga_29_20"/>
    <protectedRange sqref="F181:F220" name="Samtliga_29_21"/>
    <protectedRange sqref="H181:H220" name="Samtliga_29_22"/>
    <protectedRange sqref="F222:F255" name="Samtliga_29_23"/>
    <protectedRange sqref="H222:H255" name="Samtliga_29_24"/>
    <protectedRange sqref="F257:F262" name="Samtliga_29_25"/>
    <protectedRange sqref="H257:H262" name="Samtliga_29_26"/>
    <protectedRange sqref="F264:F294" name="Samtliga_29_27"/>
    <protectedRange sqref="H264:H294" name="Samtliga_29_28"/>
    <protectedRange sqref="F296:F328" name="Samtliga_29_29"/>
    <protectedRange sqref="H296:H328" name="Samtliga_29_30"/>
    <protectedRange sqref="F330:F364" name="Samtliga_29_31"/>
    <protectedRange sqref="H330:H364" name="Samtliga_29_32"/>
    <protectedRange sqref="F366:F395" name="Samtliga_29_33"/>
    <protectedRange sqref="H366:H395" name="Samtliga_29_34"/>
    <protectedRange sqref="F397:F410" name="Samtliga_29_35"/>
    <protectedRange sqref="H397:H410" name="Samtliga_29_36"/>
    <protectedRange sqref="F412:F439" name="Samtliga_29_37"/>
    <protectedRange sqref="H412:H439" name="Samtliga_29_38"/>
    <protectedRange sqref="F441:F443" name="Samtliga_29_39"/>
    <protectedRange sqref="H441:H443" name="Samtliga_29_40"/>
    <protectedRange sqref="F445:F456" name="Samtliga_29_41"/>
    <protectedRange sqref="H445:H456" name="Samtliga_29_42"/>
    <protectedRange sqref="F458:F465" name="Samtliga_29_43"/>
    <protectedRange sqref="H458:H465" name="Samtliga_29_44"/>
    <protectedRange sqref="F467:F472" name="Samtliga_29_45"/>
    <protectedRange sqref="H467:H472" name="Samtliga_29_46"/>
    <protectedRange sqref="F474:F478" name="Samtliga_29_47"/>
    <protectedRange sqref="H474:H478" name="Samtliga_29_48"/>
    <protectedRange sqref="F480:F487" name="Samtliga_29_49"/>
    <protectedRange sqref="H480:H487" name="Samtliga_29_50"/>
    <protectedRange sqref="F489:F499" name="Samtliga_29_51"/>
    <protectedRange sqref="H489:H499" name="Samtliga_29_52"/>
    <protectedRange sqref="F501:F509" name="Samtliga_29_53"/>
    <protectedRange sqref="H501:H509" name="Samtliga_29_54"/>
    <protectedRange sqref="F511:F516" name="Samtliga_29_55"/>
    <protectedRange sqref="H511:H516" name="Samtliga_29_56"/>
    <protectedRange sqref="F518:F523" name="Samtliga_29_57"/>
    <protectedRange sqref="H518:H523" name="Samtliga_29_58"/>
    <protectedRange sqref="F525:F541" name="Samtliga_29_59"/>
    <protectedRange sqref="H525:H541" name="Samtliga_29_60"/>
    <protectedRange sqref="F543:F575" name="Samtliga_29_61"/>
    <protectedRange sqref="H543:H575" name="Samtliga_29_62"/>
    <protectedRange sqref="F577:F602" name="Samtliga_29_63"/>
    <protectedRange sqref="H577:H602" name="Samtliga_29_64"/>
    <protectedRange sqref="F604:F620" name="Samtliga_29_65"/>
    <protectedRange sqref="H604:H620" name="Samtliga_29_66"/>
    <protectedRange sqref="F623:F627" name="Samtliga_29_67"/>
    <protectedRange sqref="H623:H627" name="Samtliga_29_68"/>
    <protectedRange sqref="F629:F640" name="Samtliga_29_69"/>
    <protectedRange sqref="H629:H640" name="Samtliga_29_70"/>
    <protectedRange sqref="F642:F653" name="Samtliga_29_71"/>
    <protectedRange sqref="H642:H653" name="Samtliga_29_72"/>
    <protectedRange sqref="F655:F660" name="Samtliga_29_73"/>
    <protectedRange sqref="H655:H660" name="Samtliga_29_74"/>
  </protectedRanges>
  <mergeCells count="44">
    <mergeCell ref="B128:C128"/>
    <mergeCell ref="B60:C60"/>
    <mergeCell ref="B10:C10"/>
    <mergeCell ref="B41:E41"/>
    <mergeCell ref="B49:E49"/>
    <mergeCell ref="B37:C37"/>
    <mergeCell ref="D37:I37"/>
    <mergeCell ref="B654:E654"/>
    <mergeCell ref="B603:E603"/>
    <mergeCell ref="B621:C621"/>
    <mergeCell ref="B622:E622"/>
    <mergeCell ref="B628:E628"/>
    <mergeCell ref="B641:E641"/>
    <mergeCell ref="D621:I621"/>
    <mergeCell ref="B174:E174"/>
    <mergeCell ref="B444:E444"/>
    <mergeCell ref="B180:E180"/>
    <mergeCell ref="B221:C221"/>
    <mergeCell ref="B256:E256"/>
    <mergeCell ref="D365:I365"/>
    <mergeCell ref="B517:E517"/>
    <mergeCell ref="B524:C524"/>
    <mergeCell ref="B510:E510"/>
    <mergeCell ref="B473:E473"/>
    <mergeCell ref="D524:I524"/>
    <mergeCell ref="B479:E479"/>
    <mergeCell ref="B488:E488"/>
    <mergeCell ref="B500:E500"/>
    <mergeCell ref="E5:G7"/>
    <mergeCell ref="B576:E576"/>
    <mergeCell ref="B542:E542"/>
    <mergeCell ref="B329:E329"/>
    <mergeCell ref="D221:I221"/>
    <mergeCell ref="D60:I60"/>
    <mergeCell ref="D466:I466"/>
    <mergeCell ref="B466:C466"/>
    <mergeCell ref="B457:E457"/>
    <mergeCell ref="B263:E263"/>
    <mergeCell ref="B411:E411"/>
    <mergeCell ref="B440:E440"/>
    <mergeCell ref="B365:C365"/>
    <mergeCell ref="B295:E295"/>
    <mergeCell ref="B396:E396"/>
    <mergeCell ref="B3:D7"/>
  </mergeCells>
  <conditionalFormatting sqref="E5">
    <cfRule type="containsText" dxfId="16" priority="678" operator="containsText" text="Det finns krav eller tilldelningskriterier som ej är besvarade i arbetsbladet">
      <formula>NOT(ISERROR(SEARCH("Det finns krav eller tilldelningskriterier som ej är besvarade i arbetsbladet",E5)))</formula>
    </cfRule>
    <cfRule type="containsText" dxfId="15" priority="679" operator="containsText" text="Samtliga nödvändiga celler i detta arbetsblad är ifyllda">
      <formula>NOT(ISERROR(SEARCH("Samtliga nödvändiga celler i detta arbetsblad är ifyllda",E5)))</formula>
    </cfRule>
  </conditionalFormatting>
  <conditionalFormatting sqref="H655:H660 F655:F660 H642:H653 F642:F653 H629:H640 F629:F640 H623:H627 F623:F627 H604:H620 F604:F620 H577:H602 F577:F602 H543:H575 F543:F575 H525:H541 F525:F541 H518:H523 F518:F523 H511:H516 F511:F516 H501:H509 F501:F509 H489:H499 F489:F499 H480:H487 F480:F487 H474:H478 F474:F478 H467:H472 F467:F472 H458:H465 F458:F465 H445:H456 F445:F456 H441:H443 F441:F443 H412:H439 F412:F439 H397:H410 F397:F410 H366:H395 F366:F395 H330:H364 F330:F364 H296:H328 F296:F328 H264:H294 F264:F294 H257:H262 F257:F262 H222:H255 F222:F255 H181:H220 F181:F220 H175:H179 F175:F179 H150:H173 F150:F173 H129:H148 F129:F148 H61:H127 F61:F127 H56:H59 F56:F59 H50:H54 F50:F54 H42:H48 F42:F48 H38:H40 F38:F40 F11:F36 H11:H36">
    <cfRule type="expression" dxfId="14" priority="1">
      <formula>IF(E11="Krav",IF(F11="Ja",TRUE,FALSE),FALSE)</formula>
    </cfRule>
    <cfRule type="expression" dxfId="13" priority="2">
      <formula>IF(AND(C11="Delkriterium inom ""funktionalitet""",D11="Nej"),TRUE,FALSE)</formula>
    </cfRule>
    <cfRule type="expression" dxfId="12" priority="3">
      <formula>IF(E11="Delkriterium inom ""funktionalitet""",IF(F11="Ja",TRUE,FALSE),FALSE)</formula>
    </cfRule>
    <cfRule type="expression" dxfId="11" priority="4">
      <formula>IF(E11="Delkriterium inom ""funktionalitet""",IF(F11="Nej",TRUE,FALSE),FALSE)</formula>
    </cfRule>
    <cfRule type="expression" dxfId="10" priority="5">
      <formula>IF(D11="Ja",IF(OR(F11="Ja", F11="Nej"),TRUE,FALSE),FALSE)</formula>
    </cfRule>
  </conditionalFormatting>
  <dataValidations count="1">
    <dataValidation type="list" allowBlank="1" showInputMessage="1" showErrorMessage="1" sqref="H11:H36 F11:F36 F38:F40 H38:H40 F42:F48 H42:H48 F50:F54 H50:H54 F56:F59 H56:H59 F61:F127 H61:H127 F129:F148 H129:H148 F150:F173 H150:H173 F175:F179 H175:H179 F181:F220 H181:H220 F222:F255 H222:H255 F257:F262 H257:H262 F264:F294 H264:H294 F296:F328 H296:H328 F330:F364 H330:H364 F366:F395 H366:H395 F397:F410 H397:H410 F412:F439 H412:H439 F441:F443 H441:H443 F445:F456 H445:H456 F458:F465 H458:H465 F467:F472 H467:H472 F474:F478 H474:H478 F480:F487 H480:H487 F489:F499 H489:H499 F501:F509 H501:H509 F511:F516 H511:H516 F518:F523 H518:H523 F525:F541 H525:H541 F543:F575 H543:H575 F577:F602 H577:H602 F604:F620 H604:H620 F623:F627 H623:H627 F629:F640 H629:H640 F642:F653 H642:H653 F655:F660 H655:H660">
      <formula1>"Ja,Nej"</formula1>
    </dataValidation>
  </dataValidations>
  <pageMargins left="0.23622047244094491" right="0.23622047244094491" top="0.74803149606299213" bottom="0.74803149606299213" header="0.31496062992125984" footer="0.31496062992125984"/>
  <pageSetup paperSize="9" scale="45" fitToHeight="0" orientation="landscape" r:id="rId1"/>
  <headerFooter>
    <oddHeader>&amp;A</oddHeader>
    <oddFooter>Sida &amp;P av &amp;N</oddFooter>
  </headerFooter>
  <ignoredErrors>
    <ignoredError sqref="M31 M375:M450 L38:M43 M118:M127 M144:M169 M194:M221 M254:M298 M301:M359 M542:M574 M637:M640 M75:M113 M642:M660 M129:M134 M506:M540 M575:M63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P20"/>
  <sheetViews>
    <sheetView showGridLines="0" zoomScale="85" zoomScaleNormal="85" workbookViewId="0">
      <selection activeCell="I3" sqref="I3:N5"/>
    </sheetView>
  </sheetViews>
  <sheetFormatPr defaultRowHeight="15" x14ac:dyDescent="0.2"/>
  <cols>
    <col min="1" max="1" width="2.7109375" style="1" customWidth="1"/>
    <col min="2" max="2" width="31.140625" style="1" customWidth="1"/>
    <col min="3" max="3" width="39.140625" style="1" customWidth="1"/>
    <col min="4" max="4" width="25.85546875" style="1" customWidth="1"/>
    <col min="5" max="5" width="23.7109375" style="1" customWidth="1"/>
    <col min="6" max="6" width="10" style="1" customWidth="1"/>
    <col min="7" max="7" width="32.42578125" style="1" customWidth="1"/>
    <col min="8" max="8" width="2.7109375" style="1" customWidth="1"/>
    <col min="9" max="16384" width="9.140625" style="1"/>
  </cols>
  <sheetData>
    <row r="1" spans="2:16" s="54" customFormat="1" ht="15.75" thickBot="1" x14ac:dyDescent="0.3">
      <c r="B1" s="55" t="s">
        <v>1292</v>
      </c>
    </row>
    <row r="2" spans="2:16" ht="20.100000000000001" customHeight="1" thickBot="1" x14ac:dyDescent="0.25">
      <c r="B2" s="66" t="s">
        <v>21</v>
      </c>
      <c r="C2" s="67"/>
      <c r="D2" s="67"/>
      <c r="E2" s="67"/>
      <c r="F2" s="67"/>
      <c r="G2" s="68"/>
      <c r="J2" s="194"/>
      <c r="K2" s="194"/>
      <c r="L2" s="194"/>
      <c r="M2" s="194"/>
      <c r="N2" s="194"/>
      <c r="O2" s="194"/>
      <c r="P2" s="194"/>
    </row>
    <row r="3" spans="2:16" ht="20.100000000000001" customHeight="1" x14ac:dyDescent="0.2">
      <c r="B3" s="395" t="s">
        <v>1458</v>
      </c>
      <c r="C3" s="396"/>
      <c r="D3" s="396"/>
      <c r="E3" s="396"/>
      <c r="F3" s="396"/>
      <c r="G3" s="397"/>
      <c r="I3" s="448" t="str">
        <f>IF(AND(E13&lt;&gt;"-",G17&lt;&gt;"-"),"Samtliga nödvändiga celler i detta arbetsblad är ifyllda","Det finns krav eller tilldelningskriterier som ej är besvarade i arbetsbladet")</f>
        <v>Det finns krav eller tilldelningskriterier som ej är besvarade i arbetsbladet</v>
      </c>
      <c r="J3" s="449"/>
      <c r="K3" s="449"/>
      <c r="L3" s="449"/>
      <c r="M3" s="449"/>
      <c r="N3" s="450"/>
      <c r="O3" s="194"/>
      <c r="P3" s="194"/>
    </row>
    <row r="4" spans="2:16" ht="20.100000000000001" customHeight="1" x14ac:dyDescent="0.2">
      <c r="B4" s="476"/>
      <c r="C4" s="331"/>
      <c r="D4" s="331"/>
      <c r="E4" s="331"/>
      <c r="F4" s="331"/>
      <c r="G4" s="332"/>
      <c r="I4" s="451"/>
      <c r="J4" s="452"/>
      <c r="K4" s="452"/>
      <c r="L4" s="452"/>
      <c r="M4" s="452"/>
      <c r="N4" s="453"/>
      <c r="O4" s="194"/>
      <c r="P4" s="194"/>
    </row>
    <row r="5" spans="2:16" ht="20.100000000000001" customHeight="1" thickBot="1" x14ac:dyDescent="0.25">
      <c r="B5" s="476"/>
      <c r="C5" s="331"/>
      <c r="D5" s="331"/>
      <c r="E5" s="331"/>
      <c r="F5" s="331"/>
      <c r="G5" s="332"/>
      <c r="I5" s="454"/>
      <c r="J5" s="455"/>
      <c r="K5" s="455"/>
      <c r="L5" s="455"/>
      <c r="M5" s="455"/>
      <c r="N5" s="456"/>
      <c r="O5" s="194"/>
      <c r="P5" s="194"/>
    </row>
    <row r="6" spans="2:16" ht="16.5" customHeight="1" thickBot="1" x14ac:dyDescent="0.3">
      <c r="B6" s="112"/>
      <c r="C6" s="272" t="s">
        <v>1444</v>
      </c>
      <c r="D6" s="117"/>
      <c r="E6" s="24"/>
      <c r="F6" s="237"/>
      <c r="G6" s="238"/>
      <c r="J6" s="194"/>
      <c r="K6" s="194"/>
      <c r="L6" s="194"/>
      <c r="M6" s="194"/>
      <c r="N6" s="194"/>
      <c r="O6" s="194"/>
      <c r="P6" s="194"/>
    </row>
    <row r="7" spans="2:16" ht="17.25" customHeight="1" thickBot="1" x14ac:dyDescent="0.3">
      <c r="B7" s="196"/>
      <c r="C7" s="77" t="s">
        <v>1419</v>
      </c>
      <c r="D7" s="271"/>
      <c r="E7" s="271"/>
      <c r="F7" s="239"/>
      <c r="G7" s="240"/>
      <c r="J7" s="194"/>
      <c r="K7" s="194"/>
      <c r="L7" s="194"/>
      <c r="M7" s="194"/>
      <c r="N7" s="194"/>
      <c r="O7" s="194"/>
      <c r="P7" s="194"/>
    </row>
    <row r="8" spans="2:16" ht="16.5" customHeight="1" thickBot="1" x14ac:dyDescent="0.25"/>
    <row r="9" spans="2:16" ht="50.1" customHeight="1" thickBot="1" x14ac:dyDescent="0.25">
      <c r="B9" s="316" t="s">
        <v>1285</v>
      </c>
      <c r="C9" s="317"/>
      <c r="D9" s="317"/>
      <c r="E9" s="317"/>
      <c r="F9" s="317"/>
      <c r="G9" s="318"/>
    </row>
    <row r="10" spans="2:16" ht="35.1" customHeight="1" thickBot="1" x14ac:dyDescent="0.25">
      <c r="B10" s="197" t="s">
        <v>13</v>
      </c>
      <c r="C10" s="161"/>
      <c r="D10" s="198"/>
      <c r="E10" s="199"/>
      <c r="F10" s="182"/>
      <c r="G10" s="200"/>
    </row>
    <row r="11" spans="2:16" ht="35.1" customHeight="1" thickBot="1" x14ac:dyDescent="0.25">
      <c r="B11" s="490" t="s">
        <v>1411</v>
      </c>
      <c r="C11" s="491"/>
      <c r="D11" s="201" t="s">
        <v>44</v>
      </c>
      <c r="E11" s="484">
        <v>1.1000000000000001</v>
      </c>
      <c r="F11" s="485"/>
      <c r="G11" s="486"/>
    </row>
    <row r="12" spans="2:16" ht="35.1" customHeight="1" thickBot="1" x14ac:dyDescent="0.25">
      <c r="B12" s="492" t="s">
        <v>1369</v>
      </c>
      <c r="C12" s="493"/>
      <c r="D12" s="202" t="s">
        <v>43</v>
      </c>
      <c r="E12" s="481"/>
      <c r="F12" s="482"/>
      <c r="G12" s="483"/>
    </row>
    <row r="13" spans="2:16" ht="35.1" customHeight="1" thickBot="1" x14ac:dyDescent="0.25">
      <c r="B13" s="203"/>
      <c r="C13" s="204"/>
      <c r="D13" s="205" t="s">
        <v>31</v>
      </c>
      <c r="E13" s="487" t="str">
        <f>IFERROR(IF(E12="","-",E11*E12),"-")</f>
        <v>-</v>
      </c>
      <c r="F13" s="488"/>
      <c r="G13" s="489"/>
    </row>
    <row r="14" spans="2:16" ht="16.5" customHeight="1" thickBot="1" x14ac:dyDescent="0.25">
      <c r="B14" s="206"/>
      <c r="C14" s="206"/>
      <c r="D14" s="206"/>
    </row>
    <row r="15" spans="2:16" ht="50.1" customHeight="1" thickBot="1" x14ac:dyDescent="0.25">
      <c r="B15" s="316" t="s">
        <v>1286</v>
      </c>
      <c r="C15" s="317"/>
      <c r="D15" s="317"/>
      <c r="E15" s="317"/>
      <c r="F15" s="317"/>
      <c r="G15" s="318"/>
    </row>
    <row r="16" spans="2:16" ht="35.1" customHeight="1" thickBot="1" x14ac:dyDescent="0.25">
      <c r="B16" s="207"/>
      <c r="C16" s="208"/>
      <c r="D16" s="208"/>
      <c r="E16" s="479" t="s">
        <v>18</v>
      </c>
      <c r="F16" s="479"/>
      <c r="G16" s="50" t="s">
        <v>19</v>
      </c>
    </row>
    <row r="17" spans="2:7" ht="35.1" customHeight="1" thickBot="1" x14ac:dyDescent="0.25">
      <c r="B17" s="398" t="s">
        <v>1457</v>
      </c>
      <c r="C17" s="399"/>
      <c r="D17" s="480"/>
      <c r="E17" s="477"/>
      <c r="F17" s="478"/>
      <c r="G17" s="209" t="str">
        <f>IF(Inforande="juli-september 2015",1228,
IF(Inforande="oktober-december 2015",1105.2,
IF(Inforande="januari-mars 2016",859.6,
IF(Inforande="april-juni 2016",614,
IF(Inforande="juli-september 2016",368.4,
IF(Inforande="oktober-december 2016",122.8,
IF(Inforande="januari 2017-december 2018",0,"-")))))))</f>
        <v>-</v>
      </c>
    </row>
    <row r="20" spans="2:7" ht="15.75" x14ac:dyDescent="0.25">
      <c r="B20" s="6"/>
      <c r="C20" s="6"/>
    </row>
  </sheetData>
  <sheetProtection password="EF0D" sheet="1" objects="1" scenarios="1"/>
  <mergeCells count="12">
    <mergeCell ref="I3:N5"/>
    <mergeCell ref="B3:G5"/>
    <mergeCell ref="E17:F17"/>
    <mergeCell ref="E16:F16"/>
    <mergeCell ref="B17:D17"/>
    <mergeCell ref="B9:G9"/>
    <mergeCell ref="E12:G12"/>
    <mergeCell ref="E11:G11"/>
    <mergeCell ref="B15:G15"/>
    <mergeCell ref="E13:G13"/>
    <mergeCell ref="B11:C11"/>
    <mergeCell ref="B12:C12"/>
  </mergeCells>
  <conditionalFormatting sqref="E17:F17">
    <cfRule type="containsBlanks" dxfId="9" priority="4">
      <formula>LEN(TRIM(E17))=0</formula>
    </cfRule>
  </conditionalFormatting>
  <conditionalFormatting sqref="E12:G12">
    <cfRule type="containsBlanks" dxfId="8" priority="3">
      <formula>LEN(TRIM(E12))=0</formula>
    </cfRule>
  </conditionalFormatting>
  <conditionalFormatting sqref="I3">
    <cfRule type="containsText" dxfId="7" priority="1" operator="containsText" text="Det finns krav eller tilldelningskriterier som ej är besvarade i arbetsbladet">
      <formula>NOT(ISERROR(SEARCH("Det finns krav eller tilldelningskriterier som ej är besvarade i arbetsbladet",I3)))</formula>
    </cfRule>
    <cfRule type="containsText" dxfId="6" priority="2" operator="containsText" text="Samtliga nödvändiga celler i detta arbetsblad är ifyllda">
      <formula>NOT(ISERROR(SEARCH("Samtliga nödvändiga celler i detta arbetsblad är ifyllda",I3)))</formula>
    </cfRule>
  </conditionalFormatting>
  <dataValidations count="2">
    <dataValidation type="decimal" operator="greaterThanOrEqual" allowBlank="1" showInputMessage="1" showErrorMessage="1" sqref="E12:G12 E14">
      <formula1>0</formula1>
    </dataValidation>
    <dataValidation type="list" allowBlank="1" showInputMessage="1" showErrorMessage="1" sqref="E17:F17">
      <formula1>"juli-september 2015, oktober-december 2015, januari-mars 2016, april-juni 2016, juli-september 2016, oktober-december 2016, januari 2017-december 2018"</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Header>&amp;A</oddHeader>
    <oddFooter>Sida &amp;P av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autoPageBreaks="0" fitToPage="1"/>
  </sheetPr>
  <dimension ref="B1:L17"/>
  <sheetViews>
    <sheetView showGridLines="0" zoomScale="70" zoomScaleNormal="70" workbookViewId="0">
      <selection activeCell="B1" sqref="B1"/>
    </sheetView>
  </sheetViews>
  <sheetFormatPr defaultRowHeight="15" x14ac:dyDescent="0.2"/>
  <cols>
    <col min="1" max="1" width="2.7109375" style="1" customWidth="1"/>
    <col min="2" max="2" width="51" style="1" customWidth="1"/>
    <col min="3" max="3" width="34.7109375" style="1" customWidth="1"/>
    <col min="4" max="4" width="37.7109375" style="1" customWidth="1"/>
    <col min="5" max="5" width="47" style="1" customWidth="1"/>
    <col min="6" max="6" width="1.85546875" style="1" customWidth="1"/>
    <col min="7" max="16384" width="9.140625" style="1"/>
  </cols>
  <sheetData>
    <row r="1" spans="2:12" s="54" customFormat="1" ht="15.75" thickBot="1" x14ac:dyDescent="0.3">
      <c r="B1" s="55" t="s">
        <v>1292</v>
      </c>
    </row>
    <row r="2" spans="2:12" ht="20.25" customHeight="1" thickBot="1" x14ac:dyDescent="0.25">
      <c r="B2" s="392" t="s">
        <v>21</v>
      </c>
      <c r="C2" s="393"/>
      <c r="D2" s="393"/>
      <c r="E2" s="394"/>
    </row>
    <row r="3" spans="2:12" ht="20.25" customHeight="1" x14ac:dyDescent="0.2">
      <c r="B3" s="333" t="s">
        <v>1417</v>
      </c>
      <c r="C3" s="334"/>
      <c r="D3" s="334"/>
      <c r="E3" s="335"/>
      <c r="G3" s="448" t="str">
        <f>IF(E17&lt;&gt;"-","Samtliga nödvändiga celler i detta arbetsblad är ifyllda","Det finns krav eller tilldelningskriterier som ej är besvarade i arbetsbladet")</f>
        <v>Det finns krav eller tilldelningskriterier som ej är besvarade i arbetsbladet</v>
      </c>
      <c r="H3" s="449"/>
      <c r="I3" s="449"/>
      <c r="J3" s="449"/>
      <c r="K3" s="449"/>
      <c r="L3" s="450"/>
    </row>
    <row r="4" spans="2:12" ht="20.25" customHeight="1" x14ac:dyDescent="0.2">
      <c r="B4" s="319"/>
      <c r="C4" s="320"/>
      <c r="D4" s="320"/>
      <c r="E4" s="321"/>
      <c r="G4" s="451"/>
      <c r="H4" s="452"/>
      <c r="I4" s="452"/>
      <c r="J4" s="452"/>
      <c r="K4" s="452"/>
      <c r="L4" s="453"/>
    </row>
    <row r="5" spans="2:12" ht="20.25" customHeight="1" thickBot="1" x14ac:dyDescent="0.25">
      <c r="B5" s="319"/>
      <c r="C5" s="320"/>
      <c r="D5" s="320"/>
      <c r="E5" s="321"/>
      <c r="G5" s="454"/>
      <c r="H5" s="455"/>
      <c r="I5" s="455"/>
      <c r="J5" s="455"/>
      <c r="K5" s="455"/>
      <c r="L5" s="456"/>
    </row>
    <row r="6" spans="2:12" ht="20.25" customHeight="1" x14ac:dyDescent="0.2">
      <c r="B6" s="319"/>
      <c r="C6" s="320"/>
      <c r="D6" s="320"/>
      <c r="E6" s="321"/>
    </row>
    <row r="7" spans="2:12" ht="20.25" customHeight="1" x14ac:dyDescent="0.2">
      <c r="B7" s="319"/>
      <c r="C7" s="320"/>
      <c r="D7" s="320"/>
      <c r="E7" s="321"/>
    </row>
    <row r="8" spans="2:12" ht="20.25" customHeight="1" thickBot="1" x14ac:dyDescent="0.25">
      <c r="B8" s="319"/>
      <c r="C8" s="320"/>
      <c r="D8" s="320"/>
      <c r="E8" s="321"/>
    </row>
    <row r="9" spans="2:12" ht="20.25" customHeight="1" thickBot="1" x14ac:dyDescent="0.3">
      <c r="B9" s="112"/>
      <c r="C9" s="299" t="s">
        <v>1444</v>
      </c>
      <c r="D9" s="300"/>
      <c r="E9" s="301"/>
      <c r="F9" s="195"/>
    </row>
    <row r="10" spans="2:12" ht="20.25" customHeight="1" thickBot="1" x14ac:dyDescent="0.3">
      <c r="B10" s="196"/>
      <c r="C10" s="494" t="s">
        <v>1419</v>
      </c>
      <c r="D10" s="495"/>
      <c r="E10" s="496"/>
      <c r="F10" s="195"/>
    </row>
    <row r="11" spans="2:12" ht="16.5" customHeight="1" thickBot="1" x14ac:dyDescent="0.25">
      <c r="F11" s="195"/>
    </row>
    <row r="12" spans="2:12" ht="50.1" customHeight="1" thickBot="1" x14ac:dyDescent="0.25">
      <c r="B12" s="51" t="s">
        <v>1288</v>
      </c>
      <c r="C12" s="52"/>
      <c r="D12" s="52"/>
      <c r="E12" s="53"/>
    </row>
    <row r="13" spans="2:12" ht="47.25" customHeight="1" thickBot="1" x14ac:dyDescent="0.25">
      <c r="B13" s="227" t="s">
        <v>30</v>
      </c>
      <c r="C13" s="228" t="s">
        <v>1295</v>
      </c>
      <c r="D13" s="229" t="s">
        <v>1284</v>
      </c>
      <c r="E13" s="229" t="s">
        <v>29</v>
      </c>
    </row>
    <row r="14" spans="2:12" ht="35.1" customHeight="1" thickBot="1" x14ac:dyDescent="0.25">
      <c r="B14" s="230" t="s">
        <v>1170</v>
      </c>
      <c r="C14" s="26"/>
      <c r="D14" s="231">
        <v>18000</v>
      </c>
      <c r="E14" s="232" t="str">
        <f>IF(C14="","-",D14*C14)</f>
        <v>-</v>
      </c>
    </row>
    <row r="15" spans="2:12" ht="35.1" customHeight="1" thickBot="1" x14ac:dyDescent="0.25">
      <c r="B15" s="230" t="s">
        <v>1171</v>
      </c>
      <c r="C15" s="26"/>
      <c r="D15" s="231">
        <v>18000</v>
      </c>
      <c r="E15" s="232" t="str">
        <f>IF(C15="","-",D15*C15)</f>
        <v>-</v>
      </c>
    </row>
    <row r="16" spans="2:12" ht="35.1" customHeight="1" thickBot="1" x14ac:dyDescent="0.25">
      <c r="B16" s="230" t="s">
        <v>1172</v>
      </c>
      <c r="C16" s="26"/>
      <c r="D16" s="231">
        <v>18000</v>
      </c>
      <c r="E16" s="232" t="str">
        <f>IF(C16="","-",D16*C16)</f>
        <v>-</v>
      </c>
    </row>
    <row r="17" spans="2:5" ht="35.1" customHeight="1" thickBot="1" x14ac:dyDescent="0.3">
      <c r="B17" s="80"/>
      <c r="C17" s="78"/>
      <c r="D17" s="233" t="s">
        <v>31</v>
      </c>
      <c r="E17" s="234" t="str">
        <f>IFERROR(IF(AND(E14&lt;&gt;"-",E15&lt;&gt;"-",E16&lt;&gt;"-"),SUM(E14:E16), "-"),"-")</f>
        <v>-</v>
      </c>
    </row>
  </sheetData>
  <sheetProtection password="EF0D" sheet="1" objects="1" scenarios="1"/>
  <mergeCells count="5">
    <mergeCell ref="B2:E2"/>
    <mergeCell ref="B3:E8"/>
    <mergeCell ref="C9:E9"/>
    <mergeCell ref="C10:E10"/>
    <mergeCell ref="G3:L5"/>
  </mergeCells>
  <conditionalFormatting sqref="C13:C16">
    <cfRule type="containsBlanks" dxfId="5" priority="5">
      <formula>LEN(TRIM(C13))=0</formula>
    </cfRule>
  </conditionalFormatting>
  <conditionalFormatting sqref="G3">
    <cfRule type="containsText" dxfId="4" priority="1" operator="containsText" text="Det finns krav eller tilldelningskriterier som ej är besvarade i arbetsbladet">
      <formula>NOT(ISERROR(SEARCH("Det finns krav eller tilldelningskriterier som ej är besvarade i arbetsbladet",G3)))</formula>
    </cfRule>
    <cfRule type="containsText" dxfId="3" priority="2" operator="containsText" text="Samtliga nödvändiga celler i detta arbetsblad är ifyllda">
      <formula>NOT(ISERROR(SEARCH("Samtliga nödvändiga celler i detta arbetsblad är ifyllda",G3)))</formula>
    </cfRule>
  </conditionalFormatting>
  <dataValidations count="1">
    <dataValidation type="decimal" operator="greaterThanOrEqual" allowBlank="1" showInputMessage="1" showErrorMessage="1" sqref="C14:C16">
      <formula1>0</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oddHeader>&amp;A</oddHeader>
    <oddFooter>Sida &amp;P av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autoPageBreaks="0" fitToPage="1"/>
  </sheetPr>
  <dimension ref="B1:V40"/>
  <sheetViews>
    <sheetView showGridLines="0" zoomScale="80" zoomScaleNormal="80" zoomScaleSheetLayoutView="40" zoomScalePageLayoutView="40" workbookViewId="0">
      <selection activeCell="M13" sqref="M13"/>
    </sheetView>
  </sheetViews>
  <sheetFormatPr defaultRowHeight="15" x14ac:dyDescent="0.2"/>
  <cols>
    <col min="1" max="1" width="2.7109375" style="1" customWidth="1"/>
    <col min="2" max="2" width="58.85546875" style="1" customWidth="1"/>
    <col min="3" max="15" width="20.7109375" style="1" customWidth="1"/>
    <col min="16" max="16" width="3.7109375" style="1" customWidth="1"/>
    <col min="17" max="17" width="43.42578125" style="1" customWidth="1"/>
    <col min="18" max="18" width="20.7109375" style="1" customWidth="1"/>
    <col min="19" max="19" width="4" style="1" customWidth="1"/>
    <col min="20" max="20" width="16.140625" style="1" bestFit="1" customWidth="1"/>
    <col min="21" max="16384" width="9.140625" style="1"/>
  </cols>
  <sheetData>
    <row r="1" spans="2:17" s="54" customFormat="1" ht="16.5" customHeight="1" thickBot="1" x14ac:dyDescent="0.3">
      <c r="B1" s="55" t="s">
        <v>1292</v>
      </c>
    </row>
    <row r="2" spans="2:17" ht="19.5" customHeight="1" thickBot="1" x14ac:dyDescent="0.25">
      <c r="B2" s="392" t="s">
        <v>21</v>
      </c>
      <c r="C2" s="393"/>
      <c r="D2" s="393"/>
      <c r="E2" s="393"/>
      <c r="F2" s="393"/>
      <c r="G2" s="393"/>
      <c r="H2" s="393"/>
      <c r="I2" s="393"/>
      <c r="J2" s="393"/>
      <c r="K2" s="393"/>
      <c r="L2" s="394"/>
    </row>
    <row r="3" spans="2:17" ht="16.5" customHeight="1" thickBot="1" x14ac:dyDescent="0.25">
      <c r="B3" s="333" t="s">
        <v>1426</v>
      </c>
      <c r="C3" s="334"/>
      <c r="D3" s="334"/>
      <c r="E3" s="334"/>
      <c r="F3" s="334"/>
      <c r="G3" s="334"/>
      <c r="H3" s="334"/>
      <c r="I3" s="334"/>
      <c r="J3" s="334"/>
      <c r="K3" s="334"/>
      <c r="L3" s="335"/>
    </row>
    <row r="4" spans="2:17" ht="16.5" customHeight="1" x14ac:dyDescent="0.2">
      <c r="B4" s="319"/>
      <c r="C4" s="320"/>
      <c r="D4" s="320"/>
      <c r="E4" s="320"/>
      <c r="F4" s="320"/>
      <c r="G4" s="320"/>
      <c r="H4" s="320"/>
      <c r="I4" s="320"/>
      <c r="J4" s="320"/>
      <c r="K4" s="320"/>
      <c r="L4" s="321"/>
      <c r="N4" s="448" t="str">
        <f>IF(Q34&lt;&gt;"-","Samtliga nödvändiga celler i detta arbetsblad är ifyllda","Det finns krav eller tilldelningskriterier som ej är besvarade i arbetsbladet")</f>
        <v>Det finns krav eller tilldelningskriterier som ej är besvarade i arbetsbladet</v>
      </c>
      <c r="O4" s="449"/>
      <c r="P4" s="449"/>
      <c r="Q4" s="450"/>
    </row>
    <row r="5" spans="2:17" ht="16.5" customHeight="1" x14ac:dyDescent="0.2">
      <c r="B5" s="319"/>
      <c r="C5" s="320"/>
      <c r="D5" s="320"/>
      <c r="E5" s="320"/>
      <c r="F5" s="320"/>
      <c r="G5" s="320"/>
      <c r="H5" s="320"/>
      <c r="I5" s="320"/>
      <c r="J5" s="320"/>
      <c r="K5" s="320"/>
      <c r="L5" s="321"/>
      <c r="N5" s="451"/>
      <c r="O5" s="452"/>
      <c r="P5" s="452"/>
      <c r="Q5" s="453"/>
    </row>
    <row r="6" spans="2:17" ht="16.5" customHeight="1" x14ac:dyDescent="0.2">
      <c r="B6" s="319"/>
      <c r="C6" s="320"/>
      <c r="D6" s="320"/>
      <c r="E6" s="320"/>
      <c r="F6" s="320"/>
      <c r="G6" s="320"/>
      <c r="H6" s="320"/>
      <c r="I6" s="320"/>
      <c r="J6" s="320"/>
      <c r="K6" s="320"/>
      <c r="L6" s="321"/>
      <c r="N6" s="451"/>
      <c r="O6" s="452"/>
      <c r="P6" s="452"/>
      <c r="Q6" s="453"/>
    </row>
    <row r="7" spans="2:17" ht="16.5" customHeight="1" x14ac:dyDescent="0.2">
      <c r="B7" s="319"/>
      <c r="C7" s="320"/>
      <c r="D7" s="320"/>
      <c r="E7" s="320"/>
      <c r="F7" s="320"/>
      <c r="G7" s="320"/>
      <c r="H7" s="320"/>
      <c r="I7" s="320"/>
      <c r="J7" s="320"/>
      <c r="K7" s="320"/>
      <c r="L7" s="321"/>
      <c r="N7" s="451"/>
      <c r="O7" s="452"/>
      <c r="P7" s="452"/>
      <c r="Q7" s="453"/>
    </row>
    <row r="8" spans="2:17" ht="16.5" customHeight="1" x14ac:dyDescent="0.2">
      <c r="B8" s="319"/>
      <c r="C8" s="320"/>
      <c r="D8" s="320"/>
      <c r="E8" s="320"/>
      <c r="F8" s="320"/>
      <c r="G8" s="320"/>
      <c r="H8" s="320"/>
      <c r="I8" s="320"/>
      <c r="J8" s="320"/>
      <c r="K8" s="320"/>
      <c r="L8" s="321"/>
      <c r="N8" s="451"/>
      <c r="O8" s="452"/>
      <c r="P8" s="452"/>
      <c r="Q8" s="453"/>
    </row>
    <row r="9" spans="2:17" ht="16.5" customHeight="1" thickBot="1" x14ac:dyDescent="0.25">
      <c r="B9" s="319"/>
      <c r="C9" s="320"/>
      <c r="D9" s="320"/>
      <c r="E9" s="320"/>
      <c r="F9" s="320"/>
      <c r="G9" s="320"/>
      <c r="H9" s="320"/>
      <c r="I9" s="320"/>
      <c r="J9" s="320"/>
      <c r="K9" s="320"/>
      <c r="L9" s="321"/>
      <c r="N9" s="454"/>
      <c r="O9" s="455"/>
      <c r="P9" s="455"/>
      <c r="Q9" s="456"/>
    </row>
    <row r="10" spans="2:17" ht="16.5" customHeight="1" x14ac:dyDescent="0.2">
      <c r="B10" s="319"/>
      <c r="C10" s="320"/>
      <c r="D10" s="320"/>
      <c r="E10" s="320"/>
      <c r="F10" s="320"/>
      <c r="G10" s="320"/>
      <c r="H10" s="320"/>
      <c r="I10" s="320"/>
      <c r="J10" s="320"/>
      <c r="K10" s="320"/>
      <c r="L10" s="321"/>
    </row>
    <row r="11" spans="2:17" ht="16.5" customHeight="1" x14ac:dyDescent="0.2">
      <c r="B11" s="319"/>
      <c r="C11" s="320"/>
      <c r="D11" s="320"/>
      <c r="E11" s="320"/>
      <c r="F11" s="320"/>
      <c r="G11" s="320"/>
      <c r="H11" s="320"/>
      <c r="I11" s="320"/>
      <c r="J11" s="320"/>
      <c r="K11" s="320"/>
      <c r="L11" s="321"/>
    </row>
    <row r="12" spans="2:17" ht="16.5" customHeight="1" x14ac:dyDescent="0.2">
      <c r="B12" s="319"/>
      <c r="C12" s="320"/>
      <c r="D12" s="320"/>
      <c r="E12" s="320"/>
      <c r="F12" s="320"/>
      <c r="G12" s="320"/>
      <c r="H12" s="320"/>
      <c r="I12" s="320"/>
      <c r="J12" s="320"/>
      <c r="K12" s="320"/>
      <c r="L12" s="321"/>
    </row>
    <row r="13" spans="2:17" ht="16.5" customHeight="1" x14ac:dyDescent="0.2">
      <c r="B13" s="319"/>
      <c r="C13" s="320"/>
      <c r="D13" s="320"/>
      <c r="E13" s="320"/>
      <c r="F13" s="320"/>
      <c r="G13" s="320"/>
      <c r="H13" s="320"/>
      <c r="I13" s="320"/>
      <c r="J13" s="320"/>
      <c r="K13" s="320"/>
      <c r="L13" s="321"/>
    </row>
    <row r="14" spans="2:17" ht="16.5" customHeight="1" thickBot="1" x14ac:dyDescent="0.25">
      <c r="B14" s="319"/>
      <c r="C14" s="320"/>
      <c r="D14" s="320"/>
      <c r="E14" s="320"/>
      <c r="F14" s="320"/>
      <c r="G14" s="320"/>
      <c r="H14" s="320"/>
      <c r="I14" s="320"/>
      <c r="J14" s="320"/>
      <c r="K14" s="320"/>
      <c r="L14" s="321"/>
    </row>
    <row r="15" spans="2:17" ht="20.100000000000001" customHeight="1" thickBot="1" x14ac:dyDescent="0.3">
      <c r="B15" s="112"/>
      <c r="C15" s="299" t="s">
        <v>1444</v>
      </c>
      <c r="D15" s="300"/>
      <c r="E15" s="300"/>
      <c r="F15" s="300"/>
      <c r="G15" s="300"/>
      <c r="H15" s="300"/>
      <c r="I15" s="300"/>
      <c r="J15" s="300"/>
      <c r="K15" s="300"/>
      <c r="L15" s="301"/>
    </row>
    <row r="16" spans="2:17" ht="20.100000000000001" customHeight="1" thickBot="1" x14ac:dyDescent="0.3">
      <c r="B16" s="196"/>
      <c r="C16" s="494" t="s">
        <v>1419</v>
      </c>
      <c r="D16" s="495"/>
      <c r="E16" s="495"/>
      <c r="F16" s="495"/>
      <c r="G16" s="495"/>
      <c r="H16" s="495"/>
      <c r="I16" s="495"/>
      <c r="J16" s="495"/>
      <c r="K16" s="495"/>
      <c r="L16" s="496"/>
    </row>
    <row r="17" spans="2:22" ht="15.75" thickBot="1" x14ac:dyDescent="0.25"/>
    <row r="18" spans="2:22" ht="39.950000000000003" customHeight="1" thickBot="1" x14ac:dyDescent="0.25">
      <c r="B18" s="316" t="s">
        <v>1289</v>
      </c>
      <c r="C18" s="317"/>
      <c r="D18" s="317"/>
      <c r="E18" s="317"/>
      <c r="F18" s="317"/>
      <c r="G18" s="317"/>
      <c r="H18" s="317"/>
      <c r="I18" s="317"/>
      <c r="J18" s="317"/>
      <c r="K18" s="317"/>
      <c r="L18" s="317"/>
      <c r="M18" s="317"/>
      <c r="N18" s="317"/>
      <c r="O18" s="318"/>
    </row>
    <row r="19" spans="2:22" ht="33" customHeight="1" thickBot="1" x14ac:dyDescent="0.25">
      <c r="B19" s="210" t="s">
        <v>35</v>
      </c>
      <c r="C19" s="509" t="s">
        <v>34</v>
      </c>
      <c r="D19" s="510"/>
      <c r="E19" s="510"/>
      <c r="F19" s="510"/>
      <c r="G19" s="511"/>
      <c r="H19" s="512" t="s">
        <v>12</v>
      </c>
      <c r="I19" s="513"/>
      <c r="J19" s="514"/>
      <c r="K19" s="515" t="s">
        <v>11</v>
      </c>
      <c r="L19" s="516"/>
      <c r="M19" s="517"/>
      <c r="N19" s="518" t="s">
        <v>10</v>
      </c>
      <c r="O19" s="519"/>
    </row>
    <row r="20" spans="2:22" ht="24.95" customHeight="1" thickBot="1" x14ac:dyDescent="0.25">
      <c r="B20" s="211" t="s">
        <v>33</v>
      </c>
      <c r="C20" s="212" t="s">
        <v>32</v>
      </c>
      <c r="D20" s="212" t="s">
        <v>9</v>
      </c>
      <c r="E20" s="212" t="s">
        <v>8</v>
      </c>
      <c r="F20" s="212" t="s">
        <v>7</v>
      </c>
      <c r="G20" s="212" t="s">
        <v>6</v>
      </c>
      <c r="H20" s="212" t="s">
        <v>5</v>
      </c>
      <c r="I20" s="212" t="s">
        <v>4</v>
      </c>
      <c r="J20" s="212" t="s">
        <v>3</v>
      </c>
      <c r="K20" s="212" t="s">
        <v>36</v>
      </c>
      <c r="L20" s="212" t="s">
        <v>37</v>
      </c>
      <c r="M20" s="212" t="s">
        <v>38</v>
      </c>
      <c r="N20" s="212" t="s">
        <v>39</v>
      </c>
      <c r="O20" s="212" t="s">
        <v>40</v>
      </c>
    </row>
    <row r="21" spans="2:22" ht="33" customHeight="1" thickBot="1" x14ac:dyDescent="0.25">
      <c r="B21" s="211" t="s">
        <v>1411</v>
      </c>
      <c r="C21" s="504">
        <v>1</v>
      </c>
      <c r="D21" s="505"/>
      <c r="E21" s="505"/>
      <c r="F21" s="505"/>
      <c r="G21" s="506"/>
      <c r="H21" s="504">
        <v>0.9</v>
      </c>
      <c r="I21" s="505"/>
      <c r="J21" s="506"/>
      <c r="K21" s="504">
        <v>0.8</v>
      </c>
      <c r="L21" s="505"/>
      <c r="M21" s="506"/>
      <c r="N21" s="504">
        <v>0.7</v>
      </c>
      <c r="O21" s="506"/>
    </row>
    <row r="22" spans="2:22" ht="24.95" customHeight="1" thickBot="1" x14ac:dyDescent="0.25">
      <c r="C22" s="213"/>
      <c r="D22" s="213"/>
      <c r="E22" s="213"/>
      <c r="F22" s="213"/>
      <c r="G22" s="213"/>
      <c r="H22" s="213"/>
      <c r="I22" s="213"/>
      <c r="J22" s="213"/>
      <c r="K22" s="213"/>
      <c r="L22" s="213"/>
      <c r="M22" s="213"/>
      <c r="N22" s="213"/>
      <c r="O22" s="213"/>
    </row>
    <row r="23" spans="2:22" ht="24.95" customHeight="1" thickBot="1" x14ac:dyDescent="0.25">
      <c r="B23" s="214" t="s">
        <v>45</v>
      </c>
      <c r="C23" s="215"/>
      <c r="D23" s="215"/>
      <c r="E23" s="215"/>
      <c r="F23" s="215"/>
      <c r="G23" s="215"/>
      <c r="H23" s="215"/>
      <c r="I23" s="215"/>
      <c r="J23" s="215"/>
      <c r="K23" s="215"/>
      <c r="L23" s="215"/>
      <c r="M23" s="215"/>
      <c r="N23" s="215"/>
      <c r="O23" s="215"/>
      <c r="Q23" s="216"/>
    </row>
    <row r="24" spans="2:22" ht="24.95" customHeight="1" thickBot="1" x14ac:dyDescent="0.25">
      <c r="B24" s="211" t="s">
        <v>33</v>
      </c>
      <c r="C24" s="212" t="s">
        <v>32</v>
      </c>
      <c r="D24" s="212" t="s">
        <v>9</v>
      </c>
      <c r="E24" s="212" t="s">
        <v>8</v>
      </c>
      <c r="F24" s="212" t="s">
        <v>7</v>
      </c>
      <c r="G24" s="212" t="s">
        <v>6</v>
      </c>
      <c r="H24" s="212" t="s">
        <v>5</v>
      </c>
      <c r="I24" s="212" t="s">
        <v>4</v>
      </c>
      <c r="J24" s="212" t="s">
        <v>3</v>
      </c>
      <c r="K24" s="212" t="s">
        <v>36</v>
      </c>
      <c r="L24" s="212" t="s">
        <v>37</v>
      </c>
      <c r="M24" s="212" t="s">
        <v>38</v>
      </c>
      <c r="N24" s="212" t="s">
        <v>39</v>
      </c>
      <c r="O24" s="217" t="s">
        <v>40</v>
      </c>
    </row>
    <row r="25" spans="2:22" ht="24.95" customHeight="1" thickBot="1" x14ac:dyDescent="0.25">
      <c r="B25" s="211" t="s">
        <v>1180</v>
      </c>
      <c r="C25" s="25"/>
      <c r="D25" s="25"/>
      <c r="E25" s="25"/>
      <c r="F25" s="25"/>
      <c r="G25" s="25"/>
      <c r="H25" s="25"/>
      <c r="I25" s="25"/>
      <c r="J25" s="25"/>
      <c r="K25" s="25"/>
      <c r="L25" s="25"/>
      <c r="M25" s="25"/>
      <c r="N25" s="25"/>
      <c r="O25" s="25"/>
      <c r="Q25" s="218" t="s">
        <v>1412</v>
      </c>
    </row>
    <row r="26" spans="2:22" ht="35.25" customHeight="1" thickBot="1" x14ac:dyDescent="0.25">
      <c r="B26" s="211" t="s">
        <v>28</v>
      </c>
      <c r="C26" s="33" t="str">
        <f>IF(C25&lt;&gt;"", C25*$C$21, "-")</f>
        <v>-</v>
      </c>
      <c r="D26" s="33" t="str">
        <f>IF(D25&lt;&gt;"", D25*$C$21, "-")</f>
        <v>-</v>
      </c>
      <c r="E26" s="33" t="str">
        <f>IF(E25&lt;&gt;"", E25*$C$21, "-")</f>
        <v>-</v>
      </c>
      <c r="F26" s="33" t="str">
        <f>IF(F25&lt;&gt;"", F25*$C$21, "-")</f>
        <v>-</v>
      </c>
      <c r="G26" s="33" t="str">
        <f>IF(G25&lt;&gt;"", G25*$C$21, "-")</f>
        <v>-</v>
      </c>
      <c r="H26" s="33" t="str">
        <f>IF(H25&lt;&gt;"", H25*$H$21, "-")</f>
        <v>-</v>
      </c>
      <c r="I26" s="33" t="str">
        <f t="shared" ref="I26:J26" si="0">IF(I25&lt;&gt;"", I25*$H$21, "-")</f>
        <v>-</v>
      </c>
      <c r="J26" s="33" t="str">
        <f t="shared" si="0"/>
        <v>-</v>
      </c>
      <c r="K26" s="33" t="str">
        <f>IF(K25&lt;&gt;"", K25*$K$21, "-")</f>
        <v>-</v>
      </c>
      <c r="L26" s="33" t="str">
        <f t="shared" ref="L26:M26" si="1">IF(L25&lt;&gt;"", L25*$K$21, "-")</f>
        <v>-</v>
      </c>
      <c r="M26" s="33" t="str">
        <f t="shared" si="1"/>
        <v>-</v>
      </c>
      <c r="N26" s="33" t="str">
        <f>IF(N25&lt;&gt;"", N25*$N$21, "-")</f>
        <v>-</v>
      </c>
      <c r="O26" s="34" t="str">
        <f>IF(O25&lt;&gt;"", O25*$N$21, "-")</f>
        <v>-</v>
      </c>
      <c r="Q26" s="219" t="str">
        <f>IFERROR(IF(COUNTIF(D26:O26, "-")&gt;0, "-",SUM(D26:O26)*12+C26*36), "-")</f>
        <v>-</v>
      </c>
    </row>
    <row r="27" spans="2:22" ht="24.95" customHeight="1" thickBot="1" x14ac:dyDescent="0.25">
      <c r="C27" s="2"/>
      <c r="D27" s="2"/>
      <c r="E27" s="2"/>
      <c r="F27" s="2"/>
      <c r="G27" s="2"/>
      <c r="H27" s="2"/>
      <c r="I27" s="2"/>
      <c r="J27" s="2"/>
      <c r="K27" s="2"/>
      <c r="L27" s="2"/>
      <c r="M27" s="2"/>
      <c r="N27" s="2"/>
      <c r="O27" s="2"/>
      <c r="Q27" s="220"/>
    </row>
    <row r="28" spans="2:22" ht="36" customHeight="1" thickBot="1" x14ac:dyDescent="0.25">
      <c r="B28" s="507" t="s">
        <v>1290</v>
      </c>
      <c r="C28" s="508"/>
      <c r="D28" s="508"/>
      <c r="E28" s="508"/>
      <c r="F28" s="508"/>
      <c r="G28" s="508"/>
      <c r="H28" s="508"/>
      <c r="I28" s="508"/>
      <c r="J28" s="508"/>
      <c r="K28" s="215"/>
      <c r="L28" s="215"/>
      <c r="M28" s="215"/>
      <c r="N28" s="215"/>
      <c r="O28" s="215"/>
      <c r="Q28" s="221"/>
    </row>
    <row r="29" spans="2:22" ht="24.95" customHeight="1" thickBot="1" x14ac:dyDescent="0.25">
      <c r="B29" s="211" t="s">
        <v>33</v>
      </c>
      <c r="C29" s="212" t="s">
        <v>32</v>
      </c>
      <c r="D29" s="212" t="s">
        <v>9</v>
      </c>
      <c r="E29" s="212" t="s">
        <v>8</v>
      </c>
      <c r="F29" s="212" t="s">
        <v>7</v>
      </c>
      <c r="G29" s="212" t="s">
        <v>6</v>
      </c>
      <c r="H29" s="212" t="s">
        <v>5</v>
      </c>
      <c r="I29" s="212" t="s">
        <v>4</v>
      </c>
      <c r="J29" s="212" t="s">
        <v>3</v>
      </c>
      <c r="K29" s="212" t="s">
        <v>36</v>
      </c>
      <c r="L29" s="212" t="s">
        <v>37</v>
      </c>
      <c r="M29" s="212" t="s">
        <v>38</v>
      </c>
      <c r="N29" s="212" t="s">
        <v>39</v>
      </c>
      <c r="O29" s="217" t="s">
        <v>40</v>
      </c>
    </row>
    <row r="30" spans="2:22" ht="25.5" customHeight="1" thickBot="1" x14ac:dyDescent="0.25">
      <c r="B30" s="211" t="s">
        <v>1181</v>
      </c>
      <c r="C30" s="25"/>
      <c r="D30" s="25"/>
      <c r="E30" s="25"/>
      <c r="F30" s="25"/>
      <c r="G30" s="25"/>
      <c r="H30" s="25"/>
      <c r="I30" s="25"/>
      <c r="J30" s="25"/>
      <c r="K30" s="25"/>
      <c r="L30" s="25"/>
      <c r="M30" s="25"/>
      <c r="N30" s="25"/>
      <c r="O30" s="25"/>
    </row>
    <row r="31" spans="2:22" ht="31.5" customHeight="1" thickBot="1" x14ac:dyDescent="0.25">
      <c r="B31" s="211" t="s">
        <v>41</v>
      </c>
      <c r="C31" s="33" t="str">
        <f>IF(AND(C30&lt;&gt;"",$D$37&lt;&gt;"-",$D$38&lt;&gt;"-"), C30*SUMPRODUCT($E$37:$E$39,$D$37:$D$39), "-")</f>
        <v>-</v>
      </c>
      <c r="D31" s="33" t="str">
        <f t="shared" ref="D31:O31" si="2">IF(AND(D30&lt;&gt;"",$D$37&lt;&gt;"-",$D$38&lt;&gt;"-"), D30*SUMPRODUCT($E$37:$E$39,$D$37:$D$39), "-")</f>
        <v>-</v>
      </c>
      <c r="E31" s="33" t="str">
        <f t="shared" si="2"/>
        <v>-</v>
      </c>
      <c r="F31" s="33" t="str">
        <f t="shared" si="2"/>
        <v>-</v>
      </c>
      <c r="G31" s="33" t="str">
        <f t="shared" si="2"/>
        <v>-</v>
      </c>
      <c r="H31" s="33" t="str">
        <f t="shared" si="2"/>
        <v>-</v>
      </c>
      <c r="I31" s="33" t="str">
        <f t="shared" si="2"/>
        <v>-</v>
      </c>
      <c r="J31" s="33" t="str">
        <f t="shared" si="2"/>
        <v>-</v>
      </c>
      <c r="K31" s="33" t="str">
        <f t="shared" si="2"/>
        <v>-</v>
      </c>
      <c r="L31" s="33" t="str">
        <f>IF(AND(L30&lt;&gt;"",$D$37&lt;&gt;"-",$D$38&lt;&gt;"-"), L30*SUMPRODUCT($E$37:$E$39,$D$37:$D$39), "-")</f>
        <v>-</v>
      </c>
      <c r="M31" s="33" t="str">
        <f t="shared" si="2"/>
        <v>-</v>
      </c>
      <c r="N31" s="33" t="str">
        <f t="shared" si="2"/>
        <v>-</v>
      </c>
      <c r="O31" s="33" t="str">
        <f t="shared" si="2"/>
        <v>-</v>
      </c>
      <c r="Q31" s="3" t="s">
        <v>1413</v>
      </c>
    </row>
    <row r="32" spans="2:22" ht="32.25" customHeight="1" thickBot="1" x14ac:dyDescent="0.25">
      <c r="B32" s="211" t="s">
        <v>42</v>
      </c>
      <c r="C32" s="33" t="str">
        <f>IF(C31="-", "-", C31*$C$21)</f>
        <v>-</v>
      </c>
      <c r="D32" s="33" t="str">
        <f t="shared" ref="D32:G32" si="3">IF(D31="-", "-", D31*$C$21)</f>
        <v>-</v>
      </c>
      <c r="E32" s="33" t="str">
        <f t="shared" si="3"/>
        <v>-</v>
      </c>
      <c r="F32" s="33" t="str">
        <f t="shared" si="3"/>
        <v>-</v>
      </c>
      <c r="G32" s="33" t="str">
        <f t="shared" si="3"/>
        <v>-</v>
      </c>
      <c r="H32" s="33" t="str">
        <f>IF(H31="-", "-", H31*$H$21)</f>
        <v>-</v>
      </c>
      <c r="I32" s="33" t="str">
        <f>IF(I31="-", "-", I31*$H$21)</f>
        <v>-</v>
      </c>
      <c r="J32" s="33" t="str">
        <f>IF(J31="-", "-", J31*$H$21)</f>
        <v>-</v>
      </c>
      <c r="K32" s="33" t="str">
        <f>IF(K31="-", "-", K31*$K$21)</f>
        <v>-</v>
      </c>
      <c r="L32" s="33" t="str">
        <f>IF(L31="-", "-", L31*$K$21)</f>
        <v>-</v>
      </c>
      <c r="M32" s="33" t="str">
        <f>IF(M31="-", "-", M31*$K$21)</f>
        <v>-</v>
      </c>
      <c r="N32" s="33" t="str">
        <f>IF(N31="-", "-", N31*$N$21)</f>
        <v>-</v>
      </c>
      <c r="O32" s="33" t="str">
        <f>IF(O31="-", "-", O31*$N$21)</f>
        <v>-</v>
      </c>
      <c r="P32" s="4"/>
      <c r="Q32" s="219" t="str">
        <f>IFERROR(IF(COUNTIF(D32:O32, "-")&gt;0, "-", SUM(D32:O32)*12+C32*36), "-")</f>
        <v>-</v>
      </c>
      <c r="S32" s="220"/>
      <c r="V32" s="222"/>
    </row>
    <row r="33" spans="2:22" ht="23.25" customHeight="1" thickBot="1" x14ac:dyDescent="0.25">
      <c r="B33" s="195"/>
      <c r="C33" s="5"/>
      <c r="D33" s="5"/>
      <c r="E33" s="5"/>
      <c r="F33" s="5"/>
      <c r="G33" s="5"/>
      <c r="H33" s="5"/>
      <c r="I33" s="5"/>
      <c r="J33" s="5"/>
      <c r="K33" s="5"/>
      <c r="L33" s="5"/>
      <c r="M33" s="5"/>
      <c r="N33" s="5"/>
      <c r="O33" s="5"/>
      <c r="P33" s="4"/>
      <c r="Q33" s="222"/>
      <c r="S33" s="220"/>
      <c r="V33" s="222"/>
    </row>
    <row r="34" spans="2:22" ht="36.75" customHeight="1" thickBot="1" x14ac:dyDescent="0.3">
      <c r="B34" s="497" t="s">
        <v>1256</v>
      </c>
      <c r="C34" s="498"/>
      <c r="D34" s="498"/>
      <c r="E34" s="499"/>
      <c r="F34" s="5"/>
      <c r="G34" s="5"/>
      <c r="H34" s="5"/>
      <c r="I34" s="5"/>
      <c r="J34" s="5"/>
      <c r="K34" s="5"/>
      <c r="L34" s="5"/>
      <c r="M34" s="5"/>
      <c r="N34" s="5"/>
      <c r="O34" s="5"/>
      <c r="P34" s="6" t="s">
        <v>31</v>
      </c>
      <c r="Q34" s="223" t="str">
        <f>IFERROR(IF(OR(Q26="-",Q32="-"), "-", Q26+Q32), "-")</f>
        <v>-</v>
      </c>
      <c r="S34" s="220"/>
      <c r="V34" s="222"/>
    </row>
    <row r="35" spans="2:22" ht="75.75" customHeight="1" thickBot="1" x14ac:dyDescent="0.25">
      <c r="B35" s="500" t="s">
        <v>1280</v>
      </c>
      <c r="C35" s="501"/>
      <c r="D35" s="501"/>
      <c r="E35" s="502"/>
      <c r="P35" s="4"/>
      <c r="S35" s="220"/>
      <c r="V35" s="222"/>
    </row>
    <row r="36" spans="2:22" ht="60" customHeight="1" thickBot="1" x14ac:dyDescent="0.25">
      <c r="B36" s="224" t="s">
        <v>1257</v>
      </c>
      <c r="C36" s="7" t="s">
        <v>1278</v>
      </c>
      <c r="D36" s="7" t="s">
        <v>1279</v>
      </c>
      <c r="E36" s="7" t="s">
        <v>2</v>
      </c>
      <c r="G36" s="503"/>
      <c r="H36" s="503"/>
      <c r="I36" s="503"/>
    </row>
    <row r="37" spans="2:22" ht="39.950000000000003" customHeight="1" thickBot="1" x14ac:dyDescent="0.25">
      <c r="B37" s="225" t="s">
        <v>1268</v>
      </c>
      <c r="C37" s="8"/>
      <c r="D37" s="9" t="str">
        <f t="shared" ref="D37:D39" si="4">IF(C37&lt;&gt;"",C37+100%,"-")</f>
        <v>-</v>
      </c>
      <c r="E37" s="10">
        <v>0.5</v>
      </c>
      <c r="F37" s="11"/>
      <c r="G37" s="12"/>
      <c r="H37" s="12"/>
      <c r="I37" s="12"/>
      <c r="J37" s="13"/>
      <c r="K37" s="13"/>
      <c r="L37" s="13"/>
    </row>
    <row r="38" spans="2:22" ht="39.950000000000003" customHeight="1" thickBot="1" x14ac:dyDescent="0.25">
      <c r="B38" s="225" t="s">
        <v>1269</v>
      </c>
      <c r="C38" s="8"/>
      <c r="D38" s="9" t="str">
        <f t="shared" si="4"/>
        <v>-</v>
      </c>
      <c r="E38" s="14">
        <v>0.3</v>
      </c>
      <c r="F38" s="11"/>
      <c r="G38" s="226"/>
      <c r="H38" s="12"/>
      <c r="I38" s="12"/>
    </row>
    <row r="39" spans="2:22" ht="39.950000000000003" customHeight="1" thickBot="1" x14ac:dyDescent="0.25">
      <c r="B39" s="225" t="s">
        <v>1270</v>
      </c>
      <c r="C39" s="15">
        <v>0</v>
      </c>
      <c r="D39" s="9">
        <f t="shared" si="4"/>
        <v>1</v>
      </c>
      <c r="E39" s="14">
        <v>0.2</v>
      </c>
      <c r="F39" s="11"/>
      <c r="G39" s="226"/>
    </row>
    <row r="40" spans="2:22" x14ac:dyDescent="0.2">
      <c r="G40" s="226"/>
    </row>
  </sheetData>
  <sheetProtection password="EF0D" sheet="1" objects="1" scenarios="1"/>
  <mergeCells count="18">
    <mergeCell ref="B2:L2"/>
    <mergeCell ref="C19:G19"/>
    <mergeCell ref="H19:J19"/>
    <mergeCell ref="K19:M19"/>
    <mergeCell ref="N19:O19"/>
    <mergeCell ref="B3:L14"/>
    <mergeCell ref="C15:L15"/>
    <mergeCell ref="C16:L16"/>
    <mergeCell ref="N4:Q9"/>
    <mergeCell ref="B34:E34"/>
    <mergeCell ref="B35:E35"/>
    <mergeCell ref="G36:I36"/>
    <mergeCell ref="B18:O18"/>
    <mergeCell ref="C21:G21"/>
    <mergeCell ref="H21:J21"/>
    <mergeCell ref="K21:M21"/>
    <mergeCell ref="N21:O21"/>
    <mergeCell ref="B28:J28"/>
  </mergeCells>
  <conditionalFormatting sqref="C35:C39 C25:O25 C30:O30">
    <cfRule type="containsBlanks" dxfId="2" priority="8">
      <formula>LEN(TRIM(C25))=0</formula>
    </cfRule>
  </conditionalFormatting>
  <conditionalFormatting sqref="N4">
    <cfRule type="containsText" dxfId="1" priority="1" operator="containsText" text="Det finns krav eller tilldelningskriterier som ej är besvarade i arbetsbladet">
      <formula>NOT(ISERROR(SEARCH("Det finns krav eller tilldelningskriterier som ej är besvarade i arbetsbladet",N4)))</formula>
    </cfRule>
    <cfRule type="containsText" dxfId="0" priority="2" operator="containsText" text="Samtliga nödvändiga celler i detta arbetsblad är ifyllda">
      <formula>NOT(ISERROR(SEARCH("Samtliga nödvändiga celler i detta arbetsblad är ifyllda",N4)))</formula>
    </cfRule>
  </conditionalFormatting>
  <dataValidations disablePrompts="1" count="1">
    <dataValidation type="decimal" operator="greaterThanOrEqual" allowBlank="1" showInputMessage="1" showErrorMessage="1" sqref="C25:O25 C37:C38 C30:O30">
      <formula1>0</formula1>
    </dataValidation>
  </dataValidations>
  <pageMargins left="0.23622047244094491" right="0.23622047244094491" top="0.74803149606299213" bottom="0.74803149606299213" header="0.31496062992125984" footer="0.31496062992125984"/>
  <pageSetup paperSize="9" scale="37" fitToHeight="0" orientation="landscape" horizontalDpi="200" verticalDpi="200" r:id="rId1"/>
  <headerFooter>
    <oddHeader>&amp;A</oddHeader>
    <oddFooter>Sida &amp;P av &amp;N</oddFooter>
  </headerFooter>
  <rowBreaks count="1" manualBreakCount="1">
    <brk id="27"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F1BAABE9D68D4193253EBD349274A4" ma:contentTypeVersion="6" ma:contentTypeDescription="Skapa ett nytt dokument." ma:contentTypeScope="" ma:versionID="d729e66c674169fbc313a1d7886c325f">
  <xsd:schema xmlns:xsd="http://www.w3.org/2001/XMLSchema" xmlns:xs="http://www.w3.org/2001/XMLSchema" xmlns:p="http://schemas.microsoft.com/office/2006/metadata/properties" xmlns:ns2="a10f56b3-21ad-4217-8187-a399fe864dc8" targetNamespace="http://schemas.microsoft.com/office/2006/metadata/properties" ma:root="true" ma:fieldsID="6e01ab348f73bc57b85020023df03703" ns2:_="">
    <xsd:import namespace="a10f56b3-21ad-4217-8187-a399fe864dc8"/>
    <xsd:element name="properties">
      <xsd:complexType>
        <xsd:sequence>
          <xsd:element name="documentManagement">
            <xsd:complexType>
              <xsd:all>
                <xsd:element ref="ns2:Upphandling_x0020_nr" minOccurs="0"/>
                <xsd:element ref="ns2:Avtal_x002f_Direkupphandling_x0020_jurist" minOccurs="0"/>
                <xsd:element ref="ns2:Typ_x0020_av_x0020_dokument" minOccurs="0"/>
                <xsd:element ref="ns2:Slutversion" minOccurs="0"/>
                <xsd:element ref="ns2:inx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0f56b3-21ad-4217-8187-a399fe864dc8" elementFormDefault="qualified">
    <xsd:import namespace="http://schemas.microsoft.com/office/2006/documentManagement/types"/>
    <xsd:import namespace="http://schemas.microsoft.com/office/infopath/2007/PartnerControls"/>
    <xsd:element name="Upphandling_x0020_nr" ma:index="8" nillable="true" ma:displayName="Upphandling" ma:internalName="Upphandling_x0020_nr">
      <xsd:simpleType>
        <xsd:restriction base="dms:Text">
          <xsd:maxLength value="255"/>
        </xsd:restriction>
      </xsd:simpleType>
    </xsd:element>
    <xsd:element name="Avtal_x002f_Direkupphandling_x0020_jurist" ma:index="9" nillable="true" ma:displayName="Avtal/Direkupphandling jurist" ma:internalName="Avtal_x002f_Direkupphandling_x0020_jurist">
      <xsd:simpleType>
        <xsd:restriction base="dms:Text">
          <xsd:maxLength value="255"/>
        </xsd:restriction>
      </xsd:simpleType>
    </xsd:element>
    <xsd:element name="Typ_x0020_av_x0020_dokument" ma:index="10" nillable="true" ma:displayName="Typ av dokument" ma:internalName="Typ_x0020_av_x0020_dokument">
      <xsd:simpleType>
        <xsd:restriction base="dms:Text">
          <xsd:maxLength value="255"/>
        </xsd:restriction>
      </xsd:simpleType>
    </xsd:element>
    <xsd:element name="Slutversion" ma:index="11" nillable="true" ma:displayName="Slutversion" ma:default="1" ma:internalName="Slutversion">
      <xsd:simpleType>
        <xsd:restriction base="dms:Boolean"/>
      </xsd:simpleType>
    </xsd:element>
    <xsd:element name="inxw" ma:index="12" nillable="true" ma:displayName="Kommentar" ma:internalName="inx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xw xmlns="a10f56b3-21ad-4217-8187-a399fe864dc8" xsi:nil="true"/>
    <Avtal_x002f_Direkupphandling_x0020_jurist xmlns="a10f56b3-21ad-4217-8187-a399fe864dc8">Avtal</Avtal_x002f_Direkupphandling_x0020_jurist>
    <Upphandling_x0020_nr xmlns="a10f56b3-21ad-4217-8187-a399fe864dc8">1 - Tieto Sweden Healthcare &amp; Welfare AB</Upphandling_x0020_nr>
    <Typ_x0020_av_x0020_dokument xmlns="a10f56b3-21ad-4217-8187-a399fe864dc8">04 Förfrågningsunderlaget</Typ_x0020_av_x0020_dokument>
    <Slutversion xmlns="a10f56b3-21ad-4217-8187-a399fe864dc8">false</Slutversion>
  </documentManagement>
</p:properties>
</file>

<file path=customXml/itemProps1.xml><?xml version="1.0" encoding="utf-8"?>
<ds:datastoreItem xmlns:ds="http://schemas.openxmlformats.org/officeDocument/2006/customXml" ds:itemID="{3AF54E76-5BBC-419B-8D50-0D2C08995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0f56b3-21ad-4217-8187-a399fe864d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999E57-CEB6-497F-A735-8B0B1078D30D}">
  <ds:schemaRefs>
    <ds:schemaRef ds:uri="http://schemas.microsoft.com/sharepoint/v3/contenttype/forms"/>
  </ds:schemaRefs>
</ds:datastoreItem>
</file>

<file path=customXml/itemProps3.xml><?xml version="1.0" encoding="utf-8"?>
<ds:datastoreItem xmlns:ds="http://schemas.openxmlformats.org/officeDocument/2006/customXml" ds:itemID="{A0D57F66-C896-48DF-B882-B7D8C3541A8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a10f56b3-21ad-4217-8187-a399fe864dc8"/>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7</vt:i4>
      </vt:variant>
    </vt:vector>
  </HeadingPairs>
  <TitlesOfParts>
    <vt:vector size="15" baseType="lpstr">
      <vt:lpstr>Bilaga 2</vt:lpstr>
      <vt:lpstr>Instruktioner</vt:lpstr>
      <vt:lpstr>Summering</vt:lpstr>
      <vt:lpstr>Kontext Krav &amp; Funktionalitet</vt:lpstr>
      <vt:lpstr>Krav &amp; Funktionalitet</vt:lpstr>
      <vt:lpstr>Införande</vt:lpstr>
      <vt:lpstr> Timpriser</vt:lpstr>
      <vt:lpstr>Underhåll</vt:lpstr>
      <vt:lpstr>Införande!Inforande</vt:lpstr>
      <vt:lpstr>Införande!Inforandeperiod</vt:lpstr>
      <vt:lpstr>Införande!juli_september_2016</vt:lpstr>
      <vt:lpstr>Krav</vt:lpstr>
      <vt:lpstr>'Bilaga 2'!Utskriftsområde</vt:lpstr>
      <vt:lpstr>Instruktioner!Utskriftsområde</vt:lpstr>
      <vt:lpstr>Summering!Utskriftsområde</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Keskitalo</dc:creator>
  <cp:lastModifiedBy>Sarah Magnusson</cp:lastModifiedBy>
  <cp:lastPrinted>2013-06-13T09:10:57Z</cp:lastPrinted>
  <dcterms:created xsi:type="dcterms:W3CDTF">2013-03-05T13:17:44Z</dcterms:created>
  <dcterms:modified xsi:type="dcterms:W3CDTF">2019-11-24T16:45:15Z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0x01010075F1BAABE9D68D4193253EBD349274A4</vt:lpwstr>
  </property>
</Properties>
</file>